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https://arera.sharepoint.com/sites/DACU2-IDC/Documenti condivisi/IDC/IDC/aggiornamenti/2024-1/"/>
    </mc:Choice>
  </mc:AlternateContent>
  <xr:revisionPtr revIDLastSave="14" documentId="8_{0FDF2FA3-4DD0-4CA2-A790-3BC257084E93}" xr6:coauthVersionLast="47" xr6:coauthVersionMax="47" xr10:uidLastSave="{3664FA40-6A43-4AD1-BCC6-606DD28E9FC0}"/>
  <bookViews>
    <workbookView xWindow="810" yWindow="920" windowWidth="18340" windowHeight="9860" xr2:uid="{00000000-000D-0000-FFFF-FFFF00000000}"/>
  </bookViews>
  <sheets>
    <sheet name="mar 2024" sheetId="8" r:id="rId1"/>
    <sheet name="feb 2024" sheetId="10" r:id="rId2"/>
    <sheet name="gen 2024" sheetId="1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39" i="11" l="1"/>
  <c r="G139" i="11"/>
  <c r="G138" i="11"/>
  <c r="O138" i="11" s="1"/>
  <c r="Q137" i="11"/>
  <c r="S137" i="11" s="1"/>
  <c r="N137" i="11"/>
  <c r="M137" i="11"/>
  <c r="L137" i="11"/>
  <c r="G137" i="11"/>
  <c r="O137" i="11" s="1"/>
  <c r="E137" i="11"/>
  <c r="F137" i="11" s="1"/>
  <c r="Q135" i="11"/>
  <c r="H135" i="11"/>
  <c r="S134" i="11"/>
  <c r="Q134" i="11"/>
  <c r="H134" i="11"/>
  <c r="Q133" i="11"/>
  <c r="H133" i="11"/>
  <c r="O133" i="11" s="1"/>
  <c r="Q132" i="11"/>
  <c r="O132" i="11"/>
  <c r="H132" i="11"/>
  <c r="S131" i="11"/>
  <c r="Q131" i="11"/>
  <c r="H131" i="11"/>
  <c r="R130" i="11"/>
  <c r="Q130" i="11"/>
  <c r="P130" i="11"/>
  <c r="S135" i="11" s="1"/>
  <c r="K130" i="11"/>
  <c r="J130" i="11"/>
  <c r="O135" i="11" s="1"/>
  <c r="I130" i="11"/>
  <c r="O134" i="11" s="1"/>
  <c r="H130" i="11"/>
  <c r="O130" i="11" s="1"/>
  <c r="F130" i="11"/>
  <c r="E130" i="11"/>
  <c r="D130" i="11"/>
  <c r="C130" i="11"/>
  <c r="G121" i="11"/>
  <c r="O121" i="11" s="1"/>
  <c r="G120" i="11"/>
  <c r="Q119" i="11"/>
  <c r="S119" i="11" s="1"/>
  <c r="N119" i="11"/>
  <c r="O119" i="11" s="1"/>
  <c r="M119" i="11"/>
  <c r="L119" i="11"/>
  <c r="G119" i="11"/>
  <c r="E119" i="11"/>
  <c r="F119" i="11" s="1"/>
  <c r="Q117" i="11"/>
  <c r="S117" i="11" s="1"/>
  <c r="H117" i="11"/>
  <c r="O117" i="11" s="1"/>
  <c r="S116" i="11"/>
  <c r="Q116" i="11"/>
  <c r="O116" i="11"/>
  <c r="H116" i="11"/>
  <c r="Q115" i="11"/>
  <c r="H115" i="11"/>
  <c r="O115" i="11" s="1"/>
  <c r="Q114" i="11"/>
  <c r="S114" i="11" s="1"/>
  <c r="H114" i="11"/>
  <c r="O114" i="11" s="1"/>
  <c r="S113" i="11"/>
  <c r="Q113" i="11"/>
  <c r="O113" i="11"/>
  <c r="H113" i="11"/>
  <c r="R112" i="11"/>
  <c r="Q112" i="11"/>
  <c r="P112" i="11"/>
  <c r="S115" i="11" s="1"/>
  <c r="K112" i="11"/>
  <c r="J112" i="11"/>
  <c r="I112" i="11"/>
  <c r="H112" i="11"/>
  <c r="O112" i="11" s="1"/>
  <c r="E112" i="11"/>
  <c r="D112" i="11"/>
  <c r="F112" i="11" s="1"/>
  <c r="C112" i="11"/>
  <c r="G103" i="11"/>
  <c r="O103" i="11" s="1"/>
  <c r="G102" i="11"/>
  <c r="O102" i="11" s="1"/>
  <c r="S101" i="11"/>
  <c r="Q101" i="11"/>
  <c r="N101" i="11"/>
  <c r="M101" i="11"/>
  <c r="L101" i="11"/>
  <c r="O101" i="11" s="1"/>
  <c r="G101" i="11"/>
  <c r="E101" i="11"/>
  <c r="F101" i="11" s="1"/>
  <c r="Q99" i="11"/>
  <c r="S99" i="11" s="1"/>
  <c r="H99" i="11"/>
  <c r="O99" i="11" s="1"/>
  <c r="Q98" i="11"/>
  <c r="S98" i="11" s="1"/>
  <c r="O98" i="11"/>
  <c r="H98" i="11"/>
  <c r="S97" i="11"/>
  <c r="Q97" i="11"/>
  <c r="H97" i="11"/>
  <c r="O97" i="11" s="1"/>
  <c r="Q96" i="11"/>
  <c r="S96" i="11" s="1"/>
  <c r="H96" i="11"/>
  <c r="O96" i="11" s="1"/>
  <c r="Q95" i="11"/>
  <c r="S95" i="11" s="1"/>
  <c r="O95" i="11"/>
  <c r="H95" i="11"/>
  <c r="S94" i="11"/>
  <c r="R94" i="11"/>
  <c r="Q94" i="11"/>
  <c r="P94" i="11"/>
  <c r="K94" i="11"/>
  <c r="J94" i="11"/>
  <c r="I94" i="11"/>
  <c r="H94" i="11"/>
  <c r="O94" i="11" s="1"/>
  <c r="E94" i="11"/>
  <c r="D94" i="11"/>
  <c r="C94" i="11"/>
  <c r="F94" i="11" s="1"/>
  <c r="G85" i="11"/>
  <c r="G84" i="11"/>
  <c r="O84" i="11" s="1"/>
  <c r="Q83" i="11"/>
  <c r="S83" i="11" s="1"/>
  <c r="N83" i="11"/>
  <c r="M83" i="11"/>
  <c r="L83" i="11"/>
  <c r="O85" i="11" s="1"/>
  <c r="G83" i="11"/>
  <c r="F83" i="11"/>
  <c r="E83" i="11"/>
  <c r="Q81" i="11"/>
  <c r="H81" i="11"/>
  <c r="O81" i="11" s="1"/>
  <c r="Q80" i="11"/>
  <c r="H80" i="11"/>
  <c r="O80" i="11" s="1"/>
  <c r="S79" i="11"/>
  <c r="Q79" i="11"/>
  <c r="O79" i="11"/>
  <c r="H79" i="11"/>
  <c r="Q78" i="11"/>
  <c r="H78" i="11"/>
  <c r="O78" i="11" s="1"/>
  <c r="Q77" i="11"/>
  <c r="H77" i="11"/>
  <c r="O77" i="11" s="1"/>
  <c r="S76" i="11"/>
  <c r="R76" i="11"/>
  <c r="Q76" i="11"/>
  <c r="P76" i="11"/>
  <c r="S81" i="11" s="1"/>
  <c r="K76" i="11"/>
  <c r="J76" i="11"/>
  <c r="I76" i="11"/>
  <c r="H76" i="11"/>
  <c r="O76" i="11" s="1"/>
  <c r="E76" i="11"/>
  <c r="D76" i="11"/>
  <c r="C76" i="11"/>
  <c r="F76" i="11" s="1"/>
  <c r="G67" i="11"/>
  <c r="O67" i="11" s="1"/>
  <c r="G66" i="11"/>
  <c r="Q65" i="11"/>
  <c r="S65" i="11" s="1"/>
  <c r="N65" i="11"/>
  <c r="M65" i="11"/>
  <c r="O66" i="11" s="1"/>
  <c r="L65" i="11"/>
  <c r="G65" i="11"/>
  <c r="O65" i="11" s="1"/>
  <c r="F65" i="11"/>
  <c r="E65" i="11"/>
  <c r="S63" i="11"/>
  <c r="Q63" i="11"/>
  <c r="H63" i="11"/>
  <c r="Q62" i="11"/>
  <c r="H62" i="11"/>
  <c r="O62" i="11" s="1"/>
  <c r="Q61" i="11"/>
  <c r="O61" i="11"/>
  <c r="H61" i="11"/>
  <c r="S60" i="11"/>
  <c r="Q60" i="11"/>
  <c r="H60" i="11"/>
  <c r="Q59" i="11"/>
  <c r="H59" i="11"/>
  <c r="O59" i="11" s="1"/>
  <c r="R58" i="11"/>
  <c r="Q58" i="11"/>
  <c r="P58" i="11"/>
  <c r="S61" i="11" s="1"/>
  <c r="O58" i="11"/>
  <c r="K58" i="11"/>
  <c r="J58" i="11"/>
  <c r="O60" i="11" s="1"/>
  <c r="I58" i="11"/>
  <c r="O63" i="11" s="1"/>
  <c r="H58" i="11"/>
  <c r="E58" i="11"/>
  <c r="D58" i="11"/>
  <c r="C58" i="11"/>
  <c r="F58" i="11" s="1"/>
  <c r="G49" i="11"/>
  <c r="O49" i="11" s="1"/>
  <c r="G48" i="11"/>
  <c r="O48" i="11" s="1"/>
  <c r="S47" i="11"/>
  <c r="Q47" i="11"/>
  <c r="N47" i="11"/>
  <c r="M47" i="11"/>
  <c r="L47" i="11"/>
  <c r="G47" i="11"/>
  <c r="O47" i="11" s="1"/>
  <c r="E47" i="11"/>
  <c r="F47" i="11" s="1"/>
  <c r="S45" i="11"/>
  <c r="Q45" i="11"/>
  <c r="H45" i="11"/>
  <c r="Q44" i="11"/>
  <c r="H44" i="11"/>
  <c r="O44" i="11" s="1"/>
  <c r="Q43" i="11"/>
  <c r="H43" i="11"/>
  <c r="O43" i="11" s="1"/>
  <c r="S42" i="11"/>
  <c r="Q42" i="11"/>
  <c r="H42" i="11"/>
  <c r="Q41" i="11"/>
  <c r="H41" i="11"/>
  <c r="O41" i="11" s="1"/>
  <c r="R40" i="11"/>
  <c r="Q40" i="11"/>
  <c r="P40" i="11"/>
  <c r="S44" i="11" s="1"/>
  <c r="O40" i="11"/>
  <c r="K40" i="11"/>
  <c r="J40" i="11"/>
  <c r="O45" i="11" s="1"/>
  <c r="I40" i="11"/>
  <c r="H40" i="11"/>
  <c r="E40" i="11"/>
  <c r="D40" i="11"/>
  <c r="C40" i="11"/>
  <c r="F40" i="11" s="1"/>
  <c r="O31" i="11"/>
  <c r="G31" i="11"/>
  <c r="G30" i="11"/>
  <c r="O30" i="11" s="1"/>
  <c r="Q29" i="11"/>
  <c r="S29" i="11" s="1"/>
  <c r="O29" i="11"/>
  <c r="N29" i="11"/>
  <c r="M29" i="11"/>
  <c r="L29" i="11"/>
  <c r="G29" i="11"/>
  <c r="E29" i="11"/>
  <c r="F29" i="11" s="1"/>
  <c r="Q27" i="11"/>
  <c r="O27" i="11"/>
  <c r="H27" i="11"/>
  <c r="S26" i="11"/>
  <c r="Q26" i="11"/>
  <c r="H26" i="11"/>
  <c r="Q25" i="11"/>
  <c r="H25" i="11"/>
  <c r="O25" i="11" s="1"/>
  <c r="Q24" i="11"/>
  <c r="O24" i="11"/>
  <c r="H24" i="11"/>
  <c r="S23" i="11"/>
  <c r="Q23" i="11"/>
  <c r="H23" i="11"/>
  <c r="R22" i="11"/>
  <c r="Q22" i="11"/>
  <c r="P22" i="11"/>
  <c r="S27" i="11" s="1"/>
  <c r="K22" i="11"/>
  <c r="J22" i="11"/>
  <c r="I22" i="11"/>
  <c r="O26" i="11" s="1"/>
  <c r="H22" i="11"/>
  <c r="O22" i="11" s="1"/>
  <c r="F22" i="11"/>
  <c r="E22" i="11"/>
  <c r="D22" i="11"/>
  <c r="C22" i="11"/>
  <c r="O139" i="10"/>
  <c r="G139" i="10"/>
  <c r="O138" i="10"/>
  <c r="G138" i="10"/>
  <c r="S137" i="10"/>
  <c r="Q137" i="10"/>
  <c r="O137" i="10"/>
  <c r="N137" i="10"/>
  <c r="M137" i="10"/>
  <c r="L137" i="10"/>
  <c r="G137" i="10"/>
  <c r="E137" i="10"/>
  <c r="F137" i="10" s="1"/>
  <c r="S135" i="10"/>
  <c r="Q135" i="10"/>
  <c r="O135" i="10"/>
  <c r="H135" i="10"/>
  <c r="S134" i="10"/>
  <c r="Q134" i="10"/>
  <c r="O134" i="10"/>
  <c r="H134" i="10"/>
  <c r="S133" i="10"/>
  <c r="Q133" i="10"/>
  <c r="H133" i="10"/>
  <c r="Q132" i="10"/>
  <c r="S132" i="10" s="1"/>
  <c r="H132" i="10"/>
  <c r="S131" i="10"/>
  <c r="Q131" i="10"/>
  <c r="H131" i="10"/>
  <c r="S130" i="10"/>
  <c r="R130" i="10"/>
  <c r="Q130" i="10"/>
  <c r="P130" i="10"/>
  <c r="K130" i="10"/>
  <c r="J130" i="10"/>
  <c r="I130" i="10"/>
  <c r="O132" i="10" s="1"/>
  <c r="H130" i="10"/>
  <c r="O130" i="10" s="1"/>
  <c r="E130" i="10"/>
  <c r="D130" i="10"/>
  <c r="C130" i="10"/>
  <c r="F130" i="10" s="1"/>
  <c r="G121" i="10"/>
  <c r="O121" i="10" s="1"/>
  <c r="G120" i="10"/>
  <c r="O120" i="10" s="1"/>
  <c r="Q119" i="10"/>
  <c r="S119" i="10" s="1"/>
  <c r="N119" i="10"/>
  <c r="O119" i="10" s="1"/>
  <c r="M119" i="10"/>
  <c r="L119" i="10"/>
  <c r="G119" i="10"/>
  <c r="F119" i="10"/>
  <c r="E119" i="10"/>
  <c r="Q117" i="10"/>
  <c r="H117" i="10"/>
  <c r="O117" i="10" s="1"/>
  <c r="Q116" i="10"/>
  <c r="S116" i="10" s="1"/>
  <c r="O116" i="10"/>
  <c r="H116" i="10"/>
  <c r="Q115" i="10"/>
  <c r="O115" i="10"/>
  <c r="H115" i="10"/>
  <c r="Q114" i="10"/>
  <c r="H114" i="10"/>
  <c r="O114" i="10" s="1"/>
  <c r="Q113" i="10"/>
  <c r="S113" i="10" s="1"/>
  <c r="O113" i="10"/>
  <c r="H113" i="10"/>
  <c r="R112" i="10"/>
  <c r="Q112" i="10"/>
  <c r="P112" i="10"/>
  <c r="S115" i="10" s="1"/>
  <c r="K112" i="10"/>
  <c r="J112" i="10"/>
  <c r="I112" i="10"/>
  <c r="H112" i="10"/>
  <c r="O112" i="10" s="1"/>
  <c r="E112" i="10"/>
  <c r="F112" i="10" s="1"/>
  <c r="D112" i="10"/>
  <c r="C112" i="10"/>
  <c r="G103" i="10"/>
  <c r="G102" i="10"/>
  <c r="Q101" i="10"/>
  <c r="S101" i="10" s="1"/>
  <c r="N101" i="10"/>
  <c r="M101" i="10"/>
  <c r="L101" i="10"/>
  <c r="O101" i="10" s="1"/>
  <c r="G101" i="10"/>
  <c r="E101" i="10"/>
  <c r="F101" i="10" s="1"/>
  <c r="S99" i="10"/>
  <c r="Q99" i="10"/>
  <c r="H99" i="10"/>
  <c r="Q98" i="10"/>
  <c r="H98" i="10"/>
  <c r="O98" i="10" s="1"/>
  <c r="S97" i="10"/>
  <c r="Q97" i="10"/>
  <c r="H97" i="10"/>
  <c r="O97" i="10" s="1"/>
  <c r="S96" i="10"/>
  <c r="Q96" i="10"/>
  <c r="H96" i="10"/>
  <c r="Q95" i="10"/>
  <c r="H95" i="10"/>
  <c r="O95" i="10" s="1"/>
  <c r="S94" i="10"/>
  <c r="R94" i="10"/>
  <c r="Q94" i="10"/>
  <c r="P94" i="10"/>
  <c r="S98" i="10" s="1"/>
  <c r="O94" i="10"/>
  <c r="K94" i="10"/>
  <c r="J94" i="10"/>
  <c r="O99" i="10" s="1"/>
  <c r="I94" i="10"/>
  <c r="H94" i="10"/>
  <c r="E94" i="10"/>
  <c r="D94" i="10"/>
  <c r="C94" i="10"/>
  <c r="F94" i="10" s="1"/>
  <c r="G85" i="10"/>
  <c r="O85" i="10" s="1"/>
  <c r="G84" i="10"/>
  <c r="O84" i="10" s="1"/>
  <c r="S83" i="10"/>
  <c r="Q83" i="10"/>
  <c r="N83" i="10"/>
  <c r="M83" i="10"/>
  <c r="L83" i="10"/>
  <c r="G83" i="10"/>
  <c r="O83" i="10" s="1"/>
  <c r="F83" i="10"/>
  <c r="E83" i="10"/>
  <c r="Q81" i="10"/>
  <c r="S81" i="10" s="1"/>
  <c r="H81" i="10"/>
  <c r="Q80" i="10"/>
  <c r="H80" i="10"/>
  <c r="O80" i="10" s="1"/>
  <c r="Q79" i="10"/>
  <c r="S79" i="10" s="1"/>
  <c r="O79" i="10"/>
  <c r="H79" i="10"/>
  <c r="Q78" i="10"/>
  <c r="S78" i="10" s="1"/>
  <c r="H78" i="10"/>
  <c r="Q77" i="10"/>
  <c r="H77" i="10"/>
  <c r="O77" i="10" s="1"/>
  <c r="R76" i="10"/>
  <c r="S80" i="10" s="1"/>
  <c r="Q76" i="10"/>
  <c r="S76" i="10" s="1"/>
  <c r="P76" i="10"/>
  <c r="K76" i="10"/>
  <c r="J76" i="10"/>
  <c r="O81" i="10" s="1"/>
  <c r="I76" i="10"/>
  <c r="H76" i="10"/>
  <c r="O76" i="10" s="1"/>
  <c r="E76" i="10"/>
  <c r="D76" i="10"/>
  <c r="C76" i="10"/>
  <c r="F76" i="10" s="1"/>
  <c r="G67" i="10"/>
  <c r="O67" i="10" s="1"/>
  <c r="G66" i="10"/>
  <c r="O66" i="10" s="1"/>
  <c r="Q65" i="10"/>
  <c r="S65" i="10" s="1"/>
  <c r="O65" i="10"/>
  <c r="N65" i="10"/>
  <c r="M65" i="10"/>
  <c r="L65" i="10"/>
  <c r="G65" i="10"/>
  <c r="E65" i="10"/>
  <c r="F65" i="10" s="1"/>
  <c r="S63" i="10"/>
  <c r="Q63" i="10"/>
  <c r="H63" i="10"/>
  <c r="O63" i="10" s="1"/>
  <c r="Q62" i="10"/>
  <c r="O62" i="10"/>
  <c r="H62" i="10"/>
  <c r="Q61" i="10"/>
  <c r="H61" i="10"/>
  <c r="O61" i="10" s="1"/>
  <c r="S60" i="10"/>
  <c r="Q60" i="10"/>
  <c r="H60" i="10"/>
  <c r="O60" i="10" s="1"/>
  <c r="Q59" i="10"/>
  <c r="O59" i="10"/>
  <c r="H59" i="10"/>
  <c r="R58" i="10"/>
  <c r="Q58" i="10"/>
  <c r="P58" i="10"/>
  <c r="S61" i="10" s="1"/>
  <c r="O58" i="10"/>
  <c r="K58" i="10"/>
  <c r="J58" i="10"/>
  <c r="I58" i="10"/>
  <c r="H58" i="10"/>
  <c r="F58" i="10"/>
  <c r="E58" i="10"/>
  <c r="D58" i="10"/>
  <c r="C58" i="10"/>
  <c r="G49" i="10"/>
  <c r="O49" i="10" s="1"/>
  <c r="G48" i="10"/>
  <c r="O48" i="10" s="1"/>
  <c r="Q47" i="10"/>
  <c r="S47" i="10" s="1"/>
  <c r="N47" i="10"/>
  <c r="M47" i="10"/>
  <c r="L47" i="10"/>
  <c r="O47" i="10" s="1"/>
  <c r="G47" i="10"/>
  <c r="E47" i="10"/>
  <c r="F47" i="10" s="1"/>
  <c r="Q45" i="10"/>
  <c r="S45" i="10" s="1"/>
  <c r="H45" i="10"/>
  <c r="Q44" i="10"/>
  <c r="H44" i="10"/>
  <c r="O44" i="10" s="1"/>
  <c r="S43" i="10"/>
  <c r="Q43" i="10"/>
  <c r="H43" i="10"/>
  <c r="O43" i="10" s="1"/>
  <c r="Q42" i="10"/>
  <c r="S42" i="10" s="1"/>
  <c r="O42" i="10"/>
  <c r="H42" i="10"/>
  <c r="Q41" i="10"/>
  <c r="H41" i="10"/>
  <c r="O41" i="10" s="1"/>
  <c r="S40" i="10"/>
  <c r="R40" i="10"/>
  <c r="Q40" i="10"/>
  <c r="P40" i="10"/>
  <c r="S44" i="10" s="1"/>
  <c r="K40" i="10"/>
  <c r="J40" i="10"/>
  <c r="O40" i="10" s="1"/>
  <c r="I40" i="10"/>
  <c r="H40" i="10"/>
  <c r="E40" i="10"/>
  <c r="D40" i="10"/>
  <c r="C40" i="10"/>
  <c r="F40" i="10" s="1"/>
  <c r="G31" i="10"/>
  <c r="O31" i="10" s="1"/>
  <c r="G30" i="10"/>
  <c r="O30" i="10" s="1"/>
  <c r="Q29" i="10"/>
  <c r="S29" i="10" s="1"/>
  <c r="N29" i="10"/>
  <c r="M29" i="10"/>
  <c r="L29" i="10"/>
  <c r="G29" i="10"/>
  <c r="O29" i="10" s="1"/>
  <c r="F29" i="10"/>
  <c r="E29" i="10"/>
  <c r="Q27" i="10"/>
  <c r="S27" i="10" s="1"/>
  <c r="H27" i="10"/>
  <c r="O27" i="10" s="1"/>
  <c r="S26" i="10"/>
  <c r="Q26" i="10"/>
  <c r="H26" i="10"/>
  <c r="O26" i="10" s="1"/>
  <c r="Q25" i="10"/>
  <c r="S25" i="10" s="1"/>
  <c r="H25" i="10"/>
  <c r="Q24" i="10"/>
  <c r="S24" i="10" s="1"/>
  <c r="H24" i="10"/>
  <c r="O24" i="10" s="1"/>
  <c r="S23" i="10"/>
  <c r="Q23" i="10"/>
  <c r="H23" i="10"/>
  <c r="O23" i="10" s="1"/>
  <c r="R22" i="10"/>
  <c r="S22" i="10" s="1"/>
  <c r="Q22" i="10"/>
  <c r="P22" i="10"/>
  <c r="K22" i="10"/>
  <c r="J22" i="10"/>
  <c r="I22" i="10"/>
  <c r="O25" i="10" s="1"/>
  <c r="H22" i="10"/>
  <c r="O22" i="10" s="1"/>
  <c r="E22" i="10"/>
  <c r="D22" i="10"/>
  <c r="C22" i="10"/>
  <c r="F22" i="10" s="1"/>
  <c r="O83" i="11" l="1"/>
  <c r="S40" i="11"/>
  <c r="S80" i="11"/>
  <c r="S22" i="11"/>
  <c r="S25" i="11"/>
  <c r="S59" i="11"/>
  <c r="S62" i="11"/>
  <c r="S130" i="11"/>
  <c r="S133" i="11"/>
  <c r="O120" i="11"/>
  <c r="S43" i="11"/>
  <c r="S77" i="11"/>
  <c r="O23" i="11"/>
  <c r="S41" i="11"/>
  <c r="S78" i="11"/>
  <c r="S112" i="11"/>
  <c r="O131" i="11"/>
  <c r="O42" i="11"/>
  <c r="S24" i="11"/>
  <c r="S58" i="11"/>
  <c r="S132" i="11"/>
  <c r="O45" i="10"/>
  <c r="S77" i="10"/>
  <c r="O96" i="10"/>
  <c r="S114" i="10"/>
  <c r="S117" i="10"/>
  <c r="O133" i="10"/>
  <c r="O102" i="10"/>
  <c r="O103" i="10"/>
  <c r="S59" i="10"/>
  <c r="S62" i="10"/>
  <c r="O78" i="10"/>
  <c r="S41" i="10"/>
  <c r="S112" i="10"/>
  <c r="O131" i="10"/>
  <c r="S58" i="10"/>
  <c r="S95" i="10"/>
  <c r="G137" i="8" l="1"/>
  <c r="Q137" i="8"/>
  <c r="S137" i="8" s="1"/>
  <c r="N137" i="8"/>
  <c r="M137" i="8"/>
  <c r="L137" i="8"/>
  <c r="N119" i="8"/>
  <c r="N101" i="8"/>
  <c r="N83" i="8"/>
  <c r="N65" i="8"/>
  <c r="N47" i="8"/>
  <c r="N29" i="8"/>
  <c r="H40" i="8"/>
  <c r="H94" i="8"/>
  <c r="H132" i="8"/>
  <c r="H134" i="8"/>
  <c r="H22" i="8"/>
  <c r="H135" i="8" l="1"/>
  <c r="H133" i="8"/>
  <c r="H131" i="8"/>
  <c r="H112" i="8"/>
  <c r="H58" i="8"/>
  <c r="H130" i="8"/>
  <c r="G139" i="8"/>
  <c r="O139" i="8" s="1"/>
  <c r="H76" i="8"/>
  <c r="O137" i="8"/>
  <c r="G138" i="8" l="1"/>
  <c r="O138" i="8" s="1"/>
  <c r="Q58" i="8" l="1"/>
  <c r="Q130" i="8"/>
  <c r="Q76" i="8"/>
  <c r="Q22" i="8"/>
  <c r="Q94" i="8"/>
  <c r="Q40" i="8"/>
  <c r="Q112" i="8"/>
  <c r="I130" i="8" l="1"/>
  <c r="M119" i="8" l="1"/>
  <c r="M101" i="8"/>
  <c r="M83" i="8"/>
  <c r="M65" i="8"/>
  <c r="M47" i="8"/>
  <c r="M29" i="8"/>
  <c r="L119" i="8"/>
  <c r="L101" i="8"/>
  <c r="L83" i="8"/>
  <c r="L65" i="8"/>
  <c r="L47" i="8"/>
  <c r="L29" i="8"/>
  <c r="Q132" i="8" l="1"/>
  <c r="Q133" i="8"/>
  <c r="Q134" i="8"/>
  <c r="Q135" i="8"/>
  <c r="Q131" i="8"/>
  <c r="K130" i="8"/>
  <c r="J130" i="8"/>
  <c r="P130" i="8"/>
  <c r="E137" i="8"/>
  <c r="F137" i="8" s="1"/>
  <c r="E130" i="8"/>
  <c r="D130" i="8"/>
  <c r="C130" i="8"/>
  <c r="O131" i="8" l="1"/>
  <c r="O135" i="8"/>
  <c r="O132" i="8"/>
  <c r="O134" i="8"/>
  <c r="O133" i="8"/>
  <c r="O130" i="8"/>
  <c r="F130" i="8"/>
  <c r="E112" i="8" l="1"/>
  <c r="E94" i="8"/>
  <c r="E76" i="8"/>
  <c r="E58" i="8"/>
  <c r="E40" i="8"/>
  <c r="E22" i="8"/>
  <c r="Q119" i="8"/>
  <c r="S119" i="8" s="1"/>
  <c r="E119" i="8"/>
  <c r="F119" i="8" s="1"/>
  <c r="Q101" i="8"/>
  <c r="E101" i="8"/>
  <c r="F101" i="8" s="1"/>
  <c r="E83" i="8"/>
  <c r="E65" i="8"/>
  <c r="E47" i="8"/>
  <c r="F47" i="8" s="1"/>
  <c r="E29" i="8"/>
  <c r="S101" i="8" l="1"/>
  <c r="G121" i="8" l="1"/>
  <c r="G120" i="8"/>
  <c r="G103" i="8"/>
  <c r="G102" i="8"/>
  <c r="G85" i="8"/>
  <c r="O85" i="8" s="1"/>
  <c r="G84" i="8"/>
  <c r="O84" i="8" s="1"/>
  <c r="G67" i="8"/>
  <c r="O67" i="8" s="1"/>
  <c r="G66" i="8"/>
  <c r="O66" i="8" s="1"/>
  <c r="G49" i="8"/>
  <c r="O49" i="8" s="1"/>
  <c r="G48" i="8"/>
  <c r="O48" i="8" s="1"/>
  <c r="G31" i="8"/>
  <c r="O31" i="8" s="1"/>
  <c r="G30" i="8"/>
  <c r="O30" i="8" s="1"/>
  <c r="O120" i="8" l="1"/>
  <c r="O102" i="8"/>
  <c r="O103" i="8"/>
  <c r="O121" i="8"/>
  <c r="Q83" i="8"/>
  <c r="S83" i="8" s="1"/>
  <c r="Q25" i="8"/>
  <c r="K22" i="8"/>
  <c r="F83" i="8"/>
  <c r="C94" i="8" l="1"/>
  <c r="C58" i="8"/>
  <c r="C22" i="8"/>
  <c r="C112" i="8"/>
  <c r="C76" i="8"/>
  <c r="C40" i="8"/>
  <c r="D112" i="8"/>
  <c r="D94" i="8"/>
  <c r="D76" i="8"/>
  <c r="D58" i="8"/>
  <c r="D40" i="8"/>
  <c r="D22" i="8"/>
  <c r="F65" i="8"/>
  <c r="Q47" i="8"/>
  <c r="S47" i="8" s="1"/>
  <c r="Q65" i="8"/>
  <c r="S65" i="8" s="1"/>
  <c r="J22" i="8"/>
  <c r="J94" i="8"/>
  <c r="J58" i="8"/>
  <c r="J112" i="8"/>
  <c r="J76" i="8"/>
  <c r="J40" i="8"/>
  <c r="Q23" i="8"/>
  <c r="Q95" i="8"/>
  <c r="Q59" i="8"/>
  <c r="Q113" i="8"/>
  <c r="Q77" i="8"/>
  <c r="Q41" i="8"/>
  <c r="Q26" i="8"/>
  <c r="Q98" i="8"/>
  <c r="Q62" i="8"/>
  <c r="Q116" i="8"/>
  <c r="Q80" i="8"/>
  <c r="Q44" i="8"/>
  <c r="Q24" i="8"/>
  <c r="Q96" i="8"/>
  <c r="Q60" i="8"/>
  <c r="Q114" i="8"/>
  <c r="Q78" i="8"/>
  <c r="Q42" i="8"/>
  <c r="Q29" i="8"/>
  <c r="P112" i="8"/>
  <c r="P76" i="8"/>
  <c r="P40" i="8"/>
  <c r="P94" i="8"/>
  <c r="P58" i="8"/>
  <c r="K112" i="8"/>
  <c r="K76" i="8"/>
  <c r="K40" i="8"/>
  <c r="K58" i="8"/>
  <c r="K94" i="8"/>
  <c r="Q117" i="8"/>
  <c r="Q81" i="8"/>
  <c r="Q45" i="8"/>
  <c r="Q99" i="8"/>
  <c r="Q63" i="8"/>
  <c r="Q115" i="8"/>
  <c r="Q79" i="8"/>
  <c r="Q43" i="8"/>
  <c r="Q97" i="8"/>
  <c r="Q61" i="8"/>
  <c r="P22" i="8"/>
  <c r="Q27" i="8"/>
  <c r="F40" i="8" l="1"/>
  <c r="S29" i="8"/>
  <c r="R58" i="8" l="1"/>
  <c r="S60" i="8" s="1"/>
  <c r="R130" i="8"/>
  <c r="R22" i="8"/>
  <c r="S26" i="8" s="1"/>
  <c r="R94" i="8"/>
  <c r="S95" i="8" s="1"/>
  <c r="R76" i="8"/>
  <c r="S77" i="8" s="1"/>
  <c r="R40" i="8"/>
  <c r="S41" i="8" s="1"/>
  <c r="R112" i="8"/>
  <c r="S113" i="8" s="1"/>
  <c r="S63" i="8"/>
  <c r="S59" i="8"/>
  <c r="S62" i="8"/>
  <c r="S58" i="8"/>
  <c r="S61" i="8" l="1"/>
  <c r="S22" i="8"/>
  <c r="S99" i="8"/>
  <c r="S24" i="8"/>
  <c r="S98" i="8"/>
  <c r="S27" i="8"/>
  <c r="S134" i="8"/>
  <c r="S131" i="8"/>
  <c r="S130" i="8"/>
  <c r="S132" i="8"/>
  <c r="S135" i="8"/>
  <c r="S133" i="8"/>
  <c r="S25" i="8"/>
  <c r="S80" i="8"/>
  <c r="S23" i="8"/>
  <c r="S45" i="8"/>
  <c r="S44" i="8"/>
  <c r="S96" i="8"/>
  <c r="S78" i="8"/>
  <c r="S117" i="8"/>
  <c r="S94" i="8"/>
  <c r="S97" i="8"/>
  <c r="S42" i="8"/>
  <c r="S116" i="8"/>
  <c r="S76" i="8"/>
  <c r="S79" i="8"/>
  <c r="S81" i="8"/>
  <c r="S114" i="8"/>
  <c r="S112" i="8"/>
  <c r="S115" i="8"/>
  <c r="S40" i="8"/>
  <c r="S43" i="8"/>
  <c r="H23" i="8" l="1"/>
  <c r="H25" i="8"/>
  <c r="H27" i="8"/>
  <c r="H42" i="8"/>
  <c r="H44" i="8"/>
  <c r="H62" i="8"/>
  <c r="H60" i="8"/>
  <c r="H80" i="8"/>
  <c r="H78" i="8"/>
  <c r="H98" i="8"/>
  <c r="H96" i="8"/>
  <c r="H116" i="8"/>
  <c r="H114" i="8"/>
  <c r="H24" i="8"/>
  <c r="H26" i="8"/>
  <c r="H41" i="8"/>
  <c r="H43" i="8"/>
  <c r="H45" i="8"/>
  <c r="H63" i="8"/>
  <c r="H61" i="8"/>
  <c r="H59" i="8"/>
  <c r="H81" i="8"/>
  <c r="H79" i="8"/>
  <c r="H77" i="8"/>
  <c r="H99" i="8"/>
  <c r="H97" i="8"/>
  <c r="H95" i="8"/>
  <c r="H117" i="8"/>
  <c r="H115" i="8"/>
  <c r="H113" i="8"/>
  <c r="F112" i="8" l="1"/>
  <c r="F94" i="8"/>
  <c r="F76" i="8"/>
  <c r="F58" i="8"/>
  <c r="F22" i="8"/>
  <c r="G119" i="8" l="1"/>
  <c r="G101" i="8"/>
  <c r="G47" i="8"/>
  <c r="I112" i="8"/>
  <c r="I76" i="8"/>
  <c r="I40" i="8"/>
  <c r="G29" i="8"/>
  <c r="O29" i="8" s="1"/>
  <c r="I94" i="8"/>
  <c r="I58" i="8"/>
  <c r="I22" i="8"/>
  <c r="G83" i="8"/>
  <c r="O47" i="8" l="1"/>
  <c r="O119" i="8"/>
  <c r="O83" i="8"/>
  <c r="O101" i="8"/>
  <c r="O40" i="8"/>
  <c r="O45" i="8"/>
  <c r="O41" i="8"/>
  <c r="O42" i="8"/>
  <c r="O43" i="8"/>
  <c r="O44" i="8"/>
  <c r="O76" i="8"/>
  <c r="O81" i="8"/>
  <c r="O79" i="8"/>
  <c r="O77" i="8"/>
  <c r="O80" i="8"/>
  <c r="O78" i="8"/>
  <c r="O112" i="8"/>
  <c r="O113" i="8"/>
  <c r="O117" i="8"/>
  <c r="O116" i="8"/>
  <c r="O115" i="8"/>
  <c r="O114" i="8"/>
  <c r="O22" i="8"/>
  <c r="O24" i="8"/>
  <c r="O25" i="8"/>
  <c r="O26" i="8"/>
  <c r="O27" i="8"/>
  <c r="O23" i="8"/>
  <c r="O94" i="8"/>
  <c r="O97" i="8"/>
  <c r="O98" i="8"/>
  <c r="O95" i="8"/>
  <c r="O96" i="8"/>
  <c r="O99" i="8"/>
  <c r="O58" i="8"/>
  <c r="O62" i="8"/>
  <c r="O63" i="8"/>
  <c r="O60" i="8"/>
  <c r="O61" i="8"/>
  <c r="O59" i="8"/>
  <c r="G65" i="8"/>
  <c r="O65" i="8" l="1"/>
  <c r="F29" i="8" l="1"/>
</calcChain>
</file>

<file path=xl/sharedStrings.xml><?xml version="1.0" encoding="utf-8"?>
<sst xmlns="http://schemas.openxmlformats.org/spreadsheetml/2006/main" count="1065" uniqueCount="64">
  <si>
    <t>QVD</t>
  </si>
  <si>
    <t>UG1</t>
  </si>
  <si>
    <t>UG2</t>
  </si>
  <si>
    <t>GS</t>
  </si>
  <si>
    <t>RE</t>
  </si>
  <si>
    <t>RS</t>
  </si>
  <si>
    <t>QT</t>
  </si>
  <si>
    <t>da 481 a 1.560</t>
  </si>
  <si>
    <t>da 1.561 a 5.000</t>
  </si>
  <si>
    <t>da 5.001 a 80.000</t>
  </si>
  <si>
    <t>da 80.001 a 200.000</t>
  </si>
  <si>
    <t xml:space="preserve"> gas naturale</t>
  </si>
  <si>
    <t>Cmem</t>
  </si>
  <si>
    <t>CCR</t>
  </si>
  <si>
    <t>τ1</t>
  </si>
  <si>
    <t>τ3</t>
  </si>
  <si>
    <t>UG3</t>
  </si>
  <si>
    <t>classe da G10 a G40</t>
  </si>
  <si>
    <t>classe oltre G40</t>
  </si>
  <si>
    <t>portata contatore: classe fino a G6 *</t>
  </si>
  <si>
    <t>* Le utenze domestiche sono normalmente dotate di contatori di classe fino a G6</t>
  </si>
  <si>
    <t>consumo Smc/anno: da 0 a 120</t>
  </si>
  <si>
    <t>ST</t>
  </si>
  <si>
    <t>VR</t>
  </si>
  <si>
    <t>Materia
gas naturale</t>
  </si>
  <si>
    <t xml:space="preserve">- </t>
  </si>
  <si>
    <t>Oneri di sistema</t>
  </si>
  <si>
    <t>Quota fissa (euro/anno)</t>
  </si>
  <si>
    <t>Quota energia (euro/smc)</t>
  </si>
  <si>
    <t>Ambito nord occidentale</t>
  </si>
  <si>
    <t>Utenze domestiche</t>
  </si>
  <si>
    <t>Ambito nord orientale</t>
  </si>
  <si>
    <t>Sconto bolletta elettronica</t>
  </si>
  <si>
    <t>Ai clienti che ricevono la bolletta in formato elettronico e la pagano con addebito automatico è applicato uno sconto di 5,40 euro/anno.</t>
  </si>
  <si>
    <t>Ambito centrale</t>
  </si>
  <si>
    <t>Ambito centro-sud orientale</t>
  </si>
  <si>
    <t>Ambito centro-sud occidentale</t>
  </si>
  <si>
    <t>Ambito meridionale</t>
  </si>
  <si>
    <t>coefficiente P (GJ/smc):</t>
  </si>
  <si>
    <t>Trasporto
e gestione del contatore</t>
  </si>
  <si>
    <t xml:space="preserve"> Valle d'Aosta, Piemonte, Liguria</t>
  </si>
  <si>
    <t xml:space="preserve"> Lombardia, Trentino-Alto Adige, Veneto, Friuli-Venezia Giulia, Emilia-Romagna</t>
  </si>
  <si>
    <t xml:space="preserve"> Toscana, Umbria, Marche</t>
  </si>
  <si>
    <t xml:space="preserve"> Abruzzo, Molise, Puglia, Basilicata</t>
  </si>
  <si>
    <t xml:space="preserve"> Lazio, Campania</t>
  </si>
  <si>
    <t xml:space="preserve"> Calabria, Sicilia</t>
  </si>
  <si>
    <t xml:space="preserve"> Valori al netto delle imposte</t>
  </si>
  <si>
    <t>da 121 a 480</t>
  </si>
  <si>
    <t>CE</t>
  </si>
  <si>
    <t xml:space="preserve"> Sardegna</t>
  </si>
  <si>
    <t>Ambito Sardegna</t>
  </si>
  <si>
    <t>Per visualizzare in dettaglio le componenti di prezzo, cliccare su "+" sopra le colonne F, O, S</t>
  </si>
  <si>
    <t>Condizioni economiche del Servizio di tutela della vulnerabilità</t>
  </si>
  <si>
    <t>CLIENTI VULNERABILI</t>
  </si>
  <si>
    <r>
      <t xml:space="preserve">- </t>
    </r>
    <r>
      <rPr>
        <b/>
        <sz val="10"/>
        <color theme="4" tint="-0.499984740745262"/>
        <rFont val="Calibri"/>
        <family val="2"/>
      </rPr>
      <t>Materia gas naturale:</t>
    </r>
    <r>
      <rPr>
        <sz val="10"/>
        <color theme="4" tint="-0.499984740745262"/>
        <rFont val="Calibri"/>
        <family val="2"/>
      </rPr>
      <t xml:space="preserve"> materia prima gas (C</t>
    </r>
    <r>
      <rPr>
        <sz val="8"/>
        <color theme="4" tint="-0.499984740745262"/>
        <rFont val="Calibri"/>
        <family val="2"/>
      </rPr>
      <t>MEMm</t>
    </r>
    <r>
      <rPr>
        <sz val="10"/>
        <color theme="4" tint="-0.499984740745262"/>
        <rFont val="Calibri"/>
        <family val="2"/>
      </rPr>
      <t>), approvvigionamento (CCR), commercializzazione al dettaglio (QVD)</t>
    </r>
  </si>
  <si>
    <r>
      <t xml:space="preserve">- </t>
    </r>
    <r>
      <rPr>
        <b/>
        <sz val="10"/>
        <color theme="4" tint="-0.499984740745262"/>
        <rFont val="Calibri"/>
        <family val="2"/>
      </rPr>
      <t>Trasporto e gestione del contatore:</t>
    </r>
    <r>
      <rPr>
        <sz val="10"/>
        <color theme="4" tint="-0.499984740745262"/>
        <rFont val="Calibri"/>
        <family val="2"/>
      </rPr>
      <t xml:space="preserve"> distribuzione e misura (τ1, τ3), trasporto (QT), qualità (RS), perequazione (UG1), affidamento distributori gas (ST, VR), compensazione aree di nuova metanizzazione (CE)</t>
    </r>
  </si>
  <si>
    <r>
      <t xml:space="preserve">- </t>
    </r>
    <r>
      <rPr>
        <b/>
        <sz val="10"/>
        <color theme="4" tint="-0.499984740745262"/>
        <rFont val="Calibri"/>
        <family val="2"/>
      </rPr>
      <t>Oneri di sistema</t>
    </r>
    <r>
      <rPr>
        <sz val="10"/>
        <color theme="4" tint="-0.499984740745262"/>
        <rFont val="Calibri"/>
        <family val="2"/>
      </rPr>
      <t>: risparmio energetico (RE), compensazione quota commercializzazione (UG2), recupero morosità (UG3)</t>
    </r>
  </si>
  <si>
    <r>
      <t>C</t>
    </r>
    <r>
      <rPr>
        <i/>
        <sz val="8"/>
        <color theme="4" tint="-0.499984740745262"/>
        <rFont val="Calibri"/>
        <family val="2"/>
      </rPr>
      <t>MEMm</t>
    </r>
  </si>
  <si>
    <t>Marzo 2024</t>
  </si>
  <si>
    <t>Inserite qui sopra il valore del coefficiente P indicato in bolletta per visualizzare i prezzi unitari fatturati per i consumi del periodo 1 - 31 marzo 2024</t>
  </si>
  <si>
    <t>Febbraio 2024</t>
  </si>
  <si>
    <t>Inserite qui sopra il valore del coefficiente P indicato in bolletta per visualizzare i prezzi unitari fatturati per i consumi del periodo 1 - 29 febbraio 2024</t>
  </si>
  <si>
    <t>Gennaio 2024</t>
  </si>
  <si>
    <t>Inserite qui sopra il valore del coefficiente P indicato in bolletta per visualizzare i prezzi unitari fatturati per i consumi del periodo 1 - 31 gennaio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</si>
</sst>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#,##0.000000"/>
    <numFmt numFmtId="165" formatCode="0.000000"/>
    <numFmt numFmtId="166" formatCode="#,##0.000000_ ;\-#,##0.000000\ "/>
    <numFmt numFmtId="167" formatCode="0.000000_ ;\-0.000000\ "/>
    <numFmt numFmtId="168" formatCode="#,##0.00_ ;\-#,##0.00\ "/>
  </numFmts>
  <fonts count="30" x14ac:knownFonts="1">
    <font>
      <sz val="10"/>
      <name val="Arial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12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i/>
      <sz val="9"/>
      <color theme="0" tint="-0.499984740745262"/>
      <name val="Calibri"/>
      <family val="2"/>
    </font>
    <font>
      <sz val="10"/>
      <color theme="0" tint="-0.499984740745262"/>
      <name val="Calibri"/>
      <family val="2"/>
    </font>
    <font>
      <b/>
      <sz val="12"/>
      <color theme="0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color theme="9" tint="-0.249977111117893"/>
      <name val="Calibri"/>
      <family val="2"/>
    </font>
    <font>
      <b/>
      <sz val="13"/>
      <color theme="9" tint="-0.249977111117893"/>
      <name val="Calibri"/>
      <family val="2"/>
    </font>
    <font>
      <sz val="10"/>
      <color theme="4" tint="-0.499984740745262"/>
      <name val="Calibri"/>
      <family val="2"/>
    </font>
    <font>
      <b/>
      <sz val="14"/>
      <color theme="4" tint="-0.499984740745262"/>
      <name val="Calibri"/>
      <family val="2"/>
    </font>
    <font>
      <b/>
      <sz val="10"/>
      <color theme="4" tint="-0.499984740745262"/>
      <name val="Calibri"/>
      <family val="2"/>
    </font>
    <font>
      <sz val="8"/>
      <color theme="4" tint="-0.499984740745262"/>
      <name val="Calibri"/>
      <family val="2"/>
    </font>
    <font>
      <sz val="11"/>
      <color theme="4" tint="-0.499984740745262"/>
      <name val="Calibri"/>
      <family val="2"/>
    </font>
    <font>
      <b/>
      <sz val="12"/>
      <color theme="4" tint="-0.499984740745262"/>
      <name val="Calibri"/>
      <family val="2"/>
    </font>
    <font>
      <i/>
      <sz val="10"/>
      <color theme="4" tint="-0.499984740745262"/>
      <name val="Calibri"/>
      <family val="2"/>
    </font>
    <font>
      <i/>
      <sz val="8"/>
      <color theme="4" tint="-0.499984740745262"/>
      <name val="Calibri"/>
      <family val="2"/>
    </font>
    <font>
      <sz val="9"/>
      <color theme="4" tint="-0.499984740745262"/>
      <name val="Calibri"/>
      <family val="2"/>
    </font>
    <font>
      <i/>
      <sz val="9"/>
      <color theme="4" tint="-0.499984740745262"/>
      <name val="Calibri"/>
      <family val="2"/>
    </font>
    <font>
      <b/>
      <i/>
      <sz val="10"/>
      <color theme="4" tint="-0.499984740745262"/>
      <name val="Calibri"/>
      <family val="2"/>
    </font>
    <font>
      <b/>
      <sz val="11"/>
      <color theme="4" tint="-0.499984740745262"/>
      <name val="Calibri"/>
      <family val="2"/>
    </font>
    <font>
      <b/>
      <sz val="9"/>
      <color theme="4" tint="-0.499984740745262"/>
      <name val="Calibri"/>
      <family val="2"/>
    </font>
    <font>
      <sz val="10"/>
      <color theme="0"/>
      <name val="Calibri"/>
      <family val="2"/>
    </font>
    <font>
      <b/>
      <i/>
      <sz val="10"/>
      <color theme="0"/>
      <name val="Calibri"/>
      <family val="2"/>
    </font>
    <font>
      <i/>
      <sz val="10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9" tint="-0.25098422193060094"/>
        </stop>
        <stop position="1">
          <color theme="9" tint="-0.49803155613879818"/>
        </stop>
      </gradientFill>
    </fill>
    <fill>
      <gradientFill degree="90">
        <stop position="0">
          <color theme="9" tint="0.80001220740379042"/>
        </stop>
        <stop position="1">
          <color theme="9" tint="0.40000610370189521"/>
        </stop>
      </gradient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1" fontId="10" fillId="0" borderId="0" applyFont="0" applyFill="0" applyBorder="0" applyAlignment="0" applyProtection="0"/>
    <xf numFmtId="0" fontId="1" fillId="0" borderId="0"/>
    <xf numFmtId="0" fontId="1" fillId="0" borderId="0"/>
    <xf numFmtId="0" fontId="11" fillId="0" borderId="0"/>
    <xf numFmtId="0" fontId="1" fillId="0" borderId="0"/>
    <xf numFmtId="41" fontId="1" fillId="0" borderId="0" applyFont="0" applyFill="0" applyBorder="0" applyAlignment="0" applyProtection="0"/>
  </cellStyleXfs>
  <cellXfs count="319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left" vertical="center"/>
    </xf>
    <xf numFmtId="2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4" fontId="2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 applyProtection="1">
      <alignment horizontal="left"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2" fillId="3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168" fontId="7" fillId="3" borderId="0" xfId="0" applyNumberFormat="1" applyFont="1" applyFill="1" applyAlignment="1">
      <alignment horizontal="right" vertical="center"/>
    </xf>
    <xf numFmtId="0" fontId="2" fillId="3" borderId="0" xfId="0" applyFont="1" applyFill="1" applyAlignment="1">
      <alignment horizontal="left" vertical="center"/>
    </xf>
    <xf numFmtId="168" fontId="2" fillId="3" borderId="0" xfId="0" applyNumberFormat="1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9" fillId="3" borderId="0" xfId="0" applyFont="1" applyFill="1" applyAlignment="1">
      <alignment horizontal="center" vertical="center"/>
    </xf>
    <xf numFmtId="0" fontId="6" fillId="3" borderId="0" xfId="0" applyFont="1" applyFill="1" applyAlignment="1" applyProtection="1">
      <alignment vertical="center"/>
      <protection locked="0"/>
    </xf>
    <xf numFmtId="0" fontId="2" fillId="3" borderId="0" xfId="0" quotePrefix="1" applyFont="1" applyFill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49" fontId="9" fillId="4" borderId="12" xfId="0" applyNumberFormat="1" applyFont="1" applyFill="1" applyBorder="1" applyAlignment="1">
      <alignment horizontal="center" vertical="center"/>
    </xf>
    <xf numFmtId="0" fontId="12" fillId="2" borderId="0" xfId="2" applyFont="1" applyFill="1" applyAlignment="1" applyProtection="1">
      <alignment vertical="center"/>
      <protection locked="0"/>
    </xf>
    <xf numFmtId="0" fontId="13" fillId="3" borderId="0" xfId="0" applyFont="1" applyFill="1" applyAlignment="1" applyProtection="1">
      <alignment horizontal="left" vertical="center"/>
      <protection locked="0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 applyProtection="1">
      <alignment vertical="center"/>
      <protection locked="0"/>
    </xf>
    <xf numFmtId="0" fontId="14" fillId="2" borderId="0" xfId="0" applyFont="1" applyFill="1" applyAlignment="1" applyProtection="1">
      <alignment vertical="center"/>
      <protection locked="0"/>
    </xf>
    <xf numFmtId="0" fontId="14" fillId="3" borderId="7" xfId="0" quotePrefix="1" applyFont="1" applyFill="1" applyBorder="1" applyAlignment="1" applyProtection="1">
      <alignment vertical="center"/>
      <protection locked="0"/>
    </xf>
    <xf numFmtId="0" fontId="14" fillId="3" borderId="7" xfId="0" quotePrefix="1" applyFont="1" applyFill="1" applyBorder="1" applyAlignment="1">
      <alignment horizontal="left" vertical="center"/>
    </xf>
    <xf numFmtId="0" fontId="14" fillId="3" borderId="8" xfId="0" quotePrefix="1" applyFont="1" applyFill="1" applyBorder="1" applyAlignment="1">
      <alignment horizontal="left" vertical="center"/>
    </xf>
    <xf numFmtId="0" fontId="18" fillId="3" borderId="12" xfId="0" applyFont="1" applyFill="1" applyBorder="1" applyAlignment="1">
      <alignment horizontal="center" vertical="center"/>
    </xf>
    <xf numFmtId="0" fontId="19" fillId="5" borderId="12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4" fillId="3" borderId="13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49" fontId="14" fillId="3" borderId="15" xfId="0" applyNumberFormat="1" applyFont="1" applyFill="1" applyBorder="1" applyAlignment="1">
      <alignment horizontal="center" vertical="center" wrapText="1"/>
    </xf>
    <xf numFmtId="0" fontId="20" fillId="3" borderId="12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16" fillId="2" borderId="13" xfId="0" applyFont="1" applyFill="1" applyBorder="1" applyAlignment="1">
      <alignment vertical="center"/>
    </xf>
    <xf numFmtId="0" fontId="14" fillId="2" borderId="14" xfId="0" applyFont="1" applyFill="1" applyBorder="1" applyAlignment="1">
      <alignment vertical="center"/>
    </xf>
    <xf numFmtId="164" fontId="17" fillId="2" borderId="14" xfId="0" applyNumberFormat="1" applyFont="1" applyFill="1" applyBorder="1" applyAlignment="1">
      <alignment horizontal="right" vertical="center"/>
    </xf>
    <xf numFmtId="166" fontId="23" fillId="2" borderId="14" xfId="0" applyNumberFormat="1" applyFont="1" applyFill="1" applyBorder="1" applyAlignment="1">
      <alignment horizontal="right" vertical="center"/>
    </xf>
    <xf numFmtId="166" fontId="14" fillId="2" borderId="2" xfId="0" applyNumberFormat="1" applyFont="1" applyFill="1" applyBorder="1" applyAlignment="1">
      <alignment vertical="center"/>
    </xf>
    <xf numFmtId="166" fontId="14" fillId="2" borderId="14" xfId="0" applyNumberFormat="1" applyFont="1" applyFill="1" applyBorder="1" applyAlignment="1">
      <alignment vertical="center"/>
    </xf>
    <xf numFmtId="166" fontId="23" fillId="2" borderId="15" xfId="0" applyNumberFormat="1" applyFont="1" applyFill="1" applyBorder="1" applyAlignment="1">
      <alignment horizontal="right" vertical="center"/>
    </xf>
    <xf numFmtId="0" fontId="16" fillId="2" borderId="10" xfId="0" applyFont="1" applyFill="1" applyBorder="1" applyAlignment="1">
      <alignment vertical="center"/>
    </xf>
    <xf numFmtId="168" fontId="23" fillId="2" borderId="13" xfId="0" applyNumberFormat="1" applyFont="1" applyFill="1" applyBorder="1" applyAlignment="1">
      <alignment horizontal="right" vertical="center"/>
    </xf>
    <xf numFmtId="168" fontId="23" fillId="2" borderId="4" xfId="0" applyNumberFormat="1" applyFont="1" applyFill="1" applyBorder="1" applyAlignment="1">
      <alignment horizontal="right" vertical="center"/>
    </xf>
    <xf numFmtId="0" fontId="14" fillId="2" borderId="13" xfId="0" applyFont="1" applyFill="1" applyBorder="1" applyAlignment="1">
      <alignment vertical="center"/>
    </xf>
    <xf numFmtId="168" fontId="14" fillId="2" borderId="13" xfId="0" applyNumberFormat="1" applyFont="1" applyFill="1" applyBorder="1" applyAlignment="1">
      <alignment vertical="center"/>
    </xf>
    <xf numFmtId="164" fontId="17" fillId="2" borderId="7" xfId="0" applyNumberFormat="1" applyFont="1" applyFill="1" applyBorder="1" applyAlignment="1">
      <alignment horizontal="right" vertical="center"/>
    </xf>
    <xf numFmtId="168" fontId="23" fillId="2" borderId="14" xfId="0" applyNumberFormat="1" applyFont="1" applyFill="1" applyBorder="1" applyAlignment="1">
      <alignment horizontal="right" vertical="center"/>
    </xf>
    <xf numFmtId="168" fontId="23" fillId="2" borderId="7" xfId="0" applyNumberFormat="1" applyFont="1" applyFill="1" applyBorder="1" applyAlignment="1">
      <alignment horizontal="right" vertical="center"/>
    </xf>
    <xf numFmtId="168" fontId="14" fillId="2" borderId="14" xfId="0" applyNumberFormat="1" applyFont="1" applyFill="1" applyBorder="1" applyAlignment="1">
      <alignment vertical="center"/>
    </xf>
    <xf numFmtId="164" fontId="17" fillId="2" borderId="8" xfId="0" applyNumberFormat="1" applyFont="1" applyFill="1" applyBorder="1" applyAlignment="1">
      <alignment horizontal="right" vertical="center"/>
    </xf>
    <xf numFmtId="168" fontId="23" fillId="2" borderId="15" xfId="0" applyNumberFormat="1" applyFont="1" applyFill="1" applyBorder="1" applyAlignment="1">
      <alignment horizontal="right" vertical="center"/>
    </xf>
    <xf numFmtId="168" fontId="23" fillId="2" borderId="8" xfId="0" applyNumberFormat="1" applyFont="1" applyFill="1" applyBorder="1" applyAlignment="1">
      <alignment horizontal="right" vertical="center"/>
    </xf>
    <xf numFmtId="168" fontId="14" fillId="2" borderId="15" xfId="0" applyNumberFormat="1" applyFont="1" applyFill="1" applyBorder="1" applyAlignment="1">
      <alignment vertical="center"/>
    </xf>
    <xf numFmtId="0" fontId="24" fillId="2" borderId="12" xfId="2" applyFont="1" applyFill="1" applyBorder="1" applyAlignment="1">
      <alignment vertical="center"/>
    </xf>
    <xf numFmtId="0" fontId="23" fillId="3" borderId="4" xfId="0" applyFont="1" applyFill="1" applyBorder="1" applyAlignment="1">
      <alignment vertical="center"/>
    </xf>
    <xf numFmtId="168" fontId="23" fillId="3" borderId="0" xfId="0" applyNumberFormat="1" applyFont="1" applyFill="1" applyAlignment="1">
      <alignment horizontal="right" vertical="center"/>
    </xf>
    <xf numFmtId="168" fontId="14" fillId="3" borderId="0" xfId="0" applyNumberFormat="1" applyFont="1" applyFill="1" applyAlignment="1">
      <alignment horizontal="right" vertical="center"/>
    </xf>
    <xf numFmtId="168" fontId="14" fillId="3" borderId="0" xfId="0" applyNumberFormat="1" applyFont="1" applyFill="1" applyAlignment="1">
      <alignment vertical="center"/>
    </xf>
    <xf numFmtId="0" fontId="14" fillId="3" borderId="0" xfId="0" applyFont="1" applyFill="1" applyAlignment="1">
      <alignment vertical="center"/>
    </xf>
    <xf numFmtId="0" fontId="20" fillId="2" borderId="12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167" fontId="23" fillId="2" borderId="0" xfId="0" applyNumberFormat="1" applyFont="1" applyFill="1" applyAlignment="1">
      <alignment horizontal="right" vertical="center"/>
    </xf>
    <xf numFmtId="167" fontId="14" fillId="2" borderId="14" xfId="0" applyNumberFormat="1" applyFont="1" applyFill="1" applyBorder="1" applyAlignment="1">
      <alignment vertical="center"/>
    </xf>
    <xf numFmtId="167" fontId="23" fillId="2" borderId="14" xfId="0" applyNumberFormat="1" applyFont="1" applyFill="1" applyBorder="1" applyAlignment="1">
      <alignment horizontal="right" vertical="center"/>
    </xf>
    <xf numFmtId="167" fontId="23" fillId="2" borderId="15" xfId="0" applyNumberFormat="1" applyFont="1" applyFill="1" applyBorder="1" applyAlignment="1">
      <alignment horizontal="right" vertical="center"/>
    </xf>
    <xf numFmtId="168" fontId="23" fillId="2" borderId="5" xfId="0" applyNumberFormat="1" applyFont="1" applyFill="1" applyBorder="1" applyAlignment="1">
      <alignment horizontal="right" vertical="center"/>
    </xf>
    <xf numFmtId="168" fontId="23" fillId="2" borderId="10" xfId="0" applyNumberFormat="1" applyFont="1" applyFill="1" applyBorder="1" applyAlignment="1">
      <alignment horizontal="right" vertical="center"/>
    </xf>
    <xf numFmtId="0" fontId="23" fillId="3" borderId="0" xfId="0" applyFont="1" applyFill="1" applyAlignment="1">
      <alignment vertical="center"/>
    </xf>
    <xf numFmtId="168" fontId="23" fillId="2" borderId="0" xfId="0" applyNumberFormat="1" applyFont="1" applyFill="1" applyAlignment="1">
      <alignment horizontal="right" vertical="center"/>
    </xf>
    <xf numFmtId="168" fontId="14" fillId="2" borderId="0" xfId="0" applyNumberFormat="1" applyFont="1" applyFill="1" applyAlignment="1">
      <alignment vertical="center"/>
    </xf>
    <xf numFmtId="166" fontId="23" fillId="2" borderId="0" xfId="0" applyNumberFormat="1" applyFont="1" applyFill="1" applyAlignment="1">
      <alignment horizontal="right" vertical="center"/>
    </xf>
    <xf numFmtId="0" fontId="14" fillId="3" borderId="13" xfId="0" applyFont="1" applyFill="1" applyBorder="1" applyAlignment="1" applyProtection="1">
      <alignment horizontal="center" vertical="center"/>
      <protection locked="0"/>
    </xf>
    <xf numFmtId="0" fontId="14" fillId="3" borderId="14" xfId="0" applyFont="1" applyFill="1" applyBorder="1" applyAlignment="1" applyProtection="1">
      <alignment horizontal="center" vertical="center"/>
      <protection locked="0"/>
    </xf>
    <xf numFmtId="168" fontId="14" fillId="2" borderId="10" xfId="0" applyNumberFormat="1" applyFont="1" applyFill="1" applyBorder="1" applyAlignment="1">
      <alignment vertical="center"/>
    </xf>
    <xf numFmtId="0" fontId="14" fillId="2" borderId="0" xfId="0" applyFont="1" applyFill="1" applyAlignment="1">
      <alignment horizontal="right" vertical="center"/>
    </xf>
    <xf numFmtId="0" fontId="14" fillId="2" borderId="0" xfId="0" applyFont="1" applyFill="1" applyAlignment="1">
      <alignment horizontal="left" vertical="center"/>
    </xf>
    <xf numFmtId="164" fontId="17" fillId="2" borderId="15" xfId="0" applyNumberFormat="1" applyFont="1" applyFill="1" applyBorder="1" applyAlignment="1">
      <alignment horizontal="right" vertical="center"/>
    </xf>
    <xf numFmtId="166" fontId="23" fillId="2" borderId="3" xfId="0" applyNumberFormat="1" applyFont="1" applyFill="1" applyBorder="1" applyAlignment="1">
      <alignment horizontal="right" vertical="center"/>
    </xf>
    <xf numFmtId="166" fontId="14" fillId="2" borderId="15" xfId="0" applyNumberFormat="1" applyFont="1" applyFill="1" applyBorder="1" applyAlignment="1">
      <alignment vertical="center"/>
    </xf>
    <xf numFmtId="0" fontId="16" fillId="2" borderId="14" xfId="0" applyFont="1" applyFill="1" applyBorder="1" applyAlignment="1">
      <alignment vertical="center"/>
    </xf>
    <xf numFmtId="0" fontId="14" fillId="2" borderId="10" xfId="0" applyFont="1" applyFill="1" applyBorder="1" applyAlignment="1">
      <alignment vertical="center"/>
    </xf>
    <xf numFmtId="0" fontId="14" fillId="2" borderId="4" xfId="0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0" fontId="14" fillId="3" borderId="0" xfId="0" applyFont="1" applyFill="1" applyAlignment="1" applyProtection="1">
      <alignment vertical="center"/>
      <protection locked="0"/>
    </xf>
    <xf numFmtId="0" fontId="22" fillId="3" borderId="0" xfId="0" applyFont="1" applyFill="1" applyAlignment="1">
      <alignment vertical="center"/>
    </xf>
    <xf numFmtId="0" fontId="14" fillId="3" borderId="0" xfId="0" applyFont="1" applyFill="1" applyAlignment="1">
      <alignment horizontal="left" vertical="center"/>
    </xf>
    <xf numFmtId="0" fontId="16" fillId="3" borderId="0" xfId="0" applyFont="1" applyFill="1" applyAlignment="1">
      <alignment horizontal="left" vertical="center"/>
    </xf>
    <xf numFmtId="0" fontId="14" fillId="3" borderId="3" xfId="0" applyFont="1" applyFill="1" applyBorder="1" applyAlignment="1">
      <alignment horizontal="left" vertical="center"/>
    </xf>
    <xf numFmtId="0" fontId="16" fillId="3" borderId="3" xfId="0" applyFont="1" applyFill="1" applyBorder="1" applyAlignment="1">
      <alignment horizontal="left" vertical="center"/>
    </xf>
    <xf numFmtId="0" fontId="14" fillId="3" borderId="3" xfId="0" applyFont="1" applyFill="1" applyBorder="1" applyAlignment="1">
      <alignment vertical="center"/>
    </xf>
    <xf numFmtId="0" fontId="25" fillId="3" borderId="0" xfId="0" applyFont="1" applyFill="1" applyAlignment="1">
      <alignment horizontal="center" vertical="center"/>
    </xf>
    <xf numFmtId="0" fontId="18" fillId="2" borderId="0" xfId="0" applyFont="1" applyFill="1" applyAlignment="1">
      <alignment vertical="center"/>
    </xf>
    <xf numFmtId="2" fontId="18" fillId="2" borderId="0" xfId="0" applyNumberFormat="1" applyFont="1" applyFill="1" applyAlignment="1">
      <alignment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/>
    </xf>
    <xf numFmtId="166" fontId="26" fillId="2" borderId="14" xfId="0" applyNumberFormat="1" applyFont="1" applyFill="1" applyBorder="1" applyAlignment="1">
      <alignment horizontal="right" vertical="center"/>
    </xf>
    <xf numFmtId="166" fontId="22" fillId="2" borderId="14" xfId="0" applyNumberFormat="1" applyFont="1" applyFill="1" applyBorder="1" applyAlignment="1">
      <alignment horizontal="right" vertical="center"/>
    </xf>
    <xf numFmtId="166" fontId="22" fillId="2" borderId="2" xfId="0" applyNumberFormat="1" applyFont="1" applyFill="1" applyBorder="1" applyAlignment="1">
      <alignment horizontal="right" vertical="center"/>
    </xf>
    <xf numFmtId="166" fontId="22" fillId="2" borderId="0" xfId="0" applyNumberFormat="1" applyFont="1" applyFill="1" applyAlignment="1">
      <alignment horizontal="right" vertical="center"/>
    </xf>
    <xf numFmtId="166" fontId="23" fillId="2" borderId="2" xfId="0" applyNumberFormat="1" applyFont="1" applyFill="1" applyBorder="1" applyAlignment="1">
      <alignment horizontal="right" vertical="center"/>
    </xf>
    <xf numFmtId="167" fontId="14" fillId="2" borderId="0" xfId="0" applyNumberFormat="1" applyFont="1" applyFill="1" applyAlignment="1">
      <alignment vertical="center"/>
    </xf>
    <xf numFmtId="166" fontId="14" fillId="2" borderId="0" xfId="0" applyNumberFormat="1" applyFont="1" applyFill="1" applyAlignment="1">
      <alignment vertical="center"/>
    </xf>
    <xf numFmtId="0" fontId="17" fillId="2" borderId="14" xfId="0" applyFont="1" applyFill="1" applyBorder="1" applyAlignment="1">
      <alignment horizontal="right" vertical="center"/>
    </xf>
    <xf numFmtId="164" fontId="17" fillId="2" borderId="14" xfId="0" applyNumberFormat="1" applyFont="1" applyFill="1" applyBorder="1" applyAlignment="1">
      <alignment horizontal="left" vertical="center"/>
    </xf>
    <xf numFmtId="167" fontId="22" fillId="2" borderId="0" xfId="0" applyNumberFormat="1" applyFont="1" applyFill="1" applyAlignment="1">
      <alignment horizontal="right" vertical="center"/>
    </xf>
    <xf numFmtId="167" fontId="22" fillId="2" borderId="14" xfId="0" applyNumberFormat="1" applyFont="1" applyFill="1" applyBorder="1" applyAlignment="1">
      <alignment horizontal="right" vertical="center"/>
    </xf>
    <xf numFmtId="0" fontId="25" fillId="2" borderId="10" xfId="0" applyFont="1" applyFill="1" applyBorder="1" applyAlignment="1" applyProtection="1">
      <alignment horizontal="left" vertical="center"/>
      <protection locked="0"/>
    </xf>
    <xf numFmtId="0" fontId="25" fillId="2" borderId="4" xfId="0" applyFont="1" applyFill="1" applyBorder="1" applyAlignment="1" applyProtection="1">
      <alignment horizontal="left" vertical="center"/>
      <protection locked="0"/>
    </xf>
    <xf numFmtId="0" fontId="25" fillId="2" borderId="7" xfId="0" applyFont="1" applyFill="1" applyBorder="1" applyAlignment="1" applyProtection="1">
      <alignment horizontal="left" vertical="center"/>
      <protection locked="0"/>
    </xf>
    <xf numFmtId="0" fontId="25" fillId="2" borderId="0" xfId="0" applyFont="1" applyFill="1" applyAlignment="1" applyProtection="1">
      <alignment horizontal="left" vertical="center"/>
      <protection locked="0"/>
    </xf>
    <xf numFmtId="4" fontId="14" fillId="2" borderId="10" xfId="0" applyNumberFormat="1" applyFont="1" applyFill="1" applyBorder="1" applyAlignment="1">
      <alignment vertical="center"/>
    </xf>
    <xf numFmtId="4" fontId="14" fillId="2" borderId="4" xfId="0" applyNumberFormat="1" applyFont="1" applyFill="1" applyBorder="1" applyAlignment="1">
      <alignment vertical="center"/>
    </xf>
    <xf numFmtId="4" fontId="14" fillId="2" borderId="7" xfId="0" applyNumberFormat="1" applyFont="1" applyFill="1" applyBorder="1" applyAlignment="1">
      <alignment vertical="center"/>
    </xf>
    <xf numFmtId="4" fontId="14" fillId="2" borderId="0" xfId="0" applyNumberFormat="1" applyFont="1" applyFill="1" applyAlignment="1">
      <alignment vertical="center"/>
    </xf>
    <xf numFmtId="168" fontId="23" fillId="3" borderId="10" xfId="0" applyNumberFormat="1" applyFont="1" applyFill="1" applyBorder="1" applyAlignment="1">
      <alignment horizontal="right" vertical="center"/>
    </xf>
    <xf numFmtId="168" fontId="23" fillId="3" borderId="4" xfId="0" applyNumberFormat="1" applyFont="1" applyFill="1" applyBorder="1" applyAlignment="1">
      <alignment horizontal="right" vertical="center"/>
    </xf>
    <xf numFmtId="0" fontId="14" fillId="3" borderId="4" xfId="0" applyFont="1" applyFill="1" applyBorder="1" applyAlignment="1">
      <alignment vertical="center"/>
    </xf>
    <xf numFmtId="166" fontId="22" fillId="2" borderId="7" xfId="0" applyNumberFormat="1" applyFont="1" applyFill="1" applyBorder="1" applyAlignment="1">
      <alignment horizontal="right" vertical="center"/>
    </xf>
    <xf numFmtId="0" fontId="27" fillId="3" borderId="0" xfId="0" applyFont="1" applyFill="1" applyAlignment="1">
      <alignment vertical="center"/>
    </xf>
    <xf numFmtId="0" fontId="27" fillId="2" borderId="0" xfId="0" applyFont="1" applyFill="1" applyAlignment="1">
      <alignment vertical="center"/>
    </xf>
    <xf numFmtId="0" fontId="28" fillId="3" borderId="0" xfId="0" applyFont="1" applyFill="1" applyAlignment="1">
      <alignment horizontal="center" vertical="center" wrapText="1"/>
    </xf>
    <xf numFmtId="165" fontId="29" fillId="2" borderId="0" xfId="0" applyNumberFormat="1" applyFont="1" applyFill="1" applyAlignment="1">
      <alignment vertical="center"/>
    </xf>
    <xf numFmtId="0" fontId="27" fillId="3" borderId="0" xfId="0" applyFont="1" applyFill="1" applyAlignment="1">
      <alignment horizontal="center" vertical="center" wrapText="1"/>
    </xf>
    <xf numFmtId="165" fontId="27" fillId="2" borderId="0" xfId="0" applyNumberFormat="1" applyFont="1" applyFill="1" applyAlignment="1">
      <alignment vertical="center"/>
    </xf>
    <xf numFmtId="4" fontId="27" fillId="2" borderId="0" xfId="0" applyNumberFormat="1" applyFont="1" applyFill="1" applyAlignment="1">
      <alignment vertical="center"/>
    </xf>
    <xf numFmtId="2" fontId="27" fillId="2" borderId="0" xfId="0" applyNumberFormat="1" applyFont="1" applyFill="1" applyAlignment="1">
      <alignment vertical="center"/>
    </xf>
    <xf numFmtId="0" fontId="14" fillId="2" borderId="0" xfId="5" applyFont="1" applyFill="1" applyAlignment="1">
      <alignment vertical="center"/>
    </xf>
    <xf numFmtId="0" fontId="15" fillId="2" borderId="0" xfId="5" applyFont="1" applyFill="1" applyAlignment="1" applyProtection="1">
      <alignment vertical="center"/>
      <protection locked="0"/>
    </xf>
    <xf numFmtId="0" fontId="14" fillId="2" borderId="0" xfId="5" applyFont="1" applyFill="1" applyAlignment="1" applyProtection="1">
      <alignment vertical="center"/>
      <protection locked="0"/>
    </xf>
    <xf numFmtId="0" fontId="6" fillId="2" borderId="0" xfId="5" applyFont="1" applyFill="1" applyAlignment="1" applyProtection="1">
      <alignment vertical="center"/>
      <protection locked="0"/>
    </xf>
    <xf numFmtId="0" fontId="2" fillId="2" borderId="0" xfId="5" applyFont="1" applyFill="1" applyAlignment="1">
      <alignment vertical="center"/>
    </xf>
    <xf numFmtId="0" fontId="8" fillId="2" borderId="0" xfId="5" applyFont="1" applyFill="1" applyAlignment="1">
      <alignment vertical="center"/>
    </xf>
    <xf numFmtId="49" fontId="9" fillId="4" borderId="12" xfId="5" applyNumberFormat="1" applyFont="1" applyFill="1" applyBorder="1" applyAlignment="1">
      <alignment horizontal="center" vertical="center"/>
    </xf>
    <xf numFmtId="0" fontId="9" fillId="3" borderId="0" xfId="5" applyFont="1" applyFill="1" applyAlignment="1">
      <alignment horizontal="center" vertical="center"/>
    </xf>
    <xf numFmtId="0" fontId="6" fillId="3" borderId="0" xfId="5" applyFont="1" applyFill="1" applyAlignment="1" applyProtection="1">
      <alignment vertical="center"/>
      <protection locked="0"/>
    </xf>
    <xf numFmtId="0" fontId="2" fillId="3" borderId="0" xfId="5" applyFont="1" applyFill="1" applyAlignment="1">
      <alignment vertical="center"/>
    </xf>
    <xf numFmtId="0" fontId="8" fillId="3" borderId="0" xfId="5" applyFont="1" applyFill="1" applyAlignment="1">
      <alignment vertical="center"/>
    </xf>
    <xf numFmtId="0" fontId="14" fillId="3" borderId="7" xfId="5" quotePrefix="1" applyFont="1" applyFill="1" applyBorder="1" applyAlignment="1" applyProtection="1">
      <alignment vertical="center"/>
      <protection locked="0"/>
    </xf>
    <xf numFmtId="0" fontId="14" fillId="3" borderId="0" xfId="5" applyFont="1" applyFill="1" applyAlignment="1" applyProtection="1">
      <alignment vertical="center"/>
      <protection locked="0"/>
    </xf>
    <xf numFmtId="0" fontId="22" fillId="3" borderId="0" xfId="5" applyFont="1" applyFill="1" applyAlignment="1">
      <alignment vertical="center"/>
    </xf>
    <xf numFmtId="0" fontId="14" fillId="3" borderId="0" xfId="5" applyFont="1" applyFill="1" applyAlignment="1">
      <alignment vertical="center"/>
    </xf>
    <xf numFmtId="0" fontId="14" fillId="3" borderId="7" xfId="5" quotePrefix="1" applyFont="1" applyFill="1" applyBorder="1" applyAlignment="1">
      <alignment horizontal="left" vertical="center"/>
    </xf>
    <xf numFmtId="0" fontId="14" fillId="3" borderId="0" xfId="5" applyFont="1" applyFill="1" applyAlignment="1">
      <alignment horizontal="left" vertical="center"/>
    </xf>
    <xf numFmtId="0" fontId="16" fillId="3" borderId="0" xfId="5" applyFont="1" applyFill="1" applyAlignment="1">
      <alignment horizontal="left" vertical="center"/>
    </xf>
    <xf numFmtId="0" fontId="14" fillId="3" borderId="8" xfId="5" quotePrefix="1" applyFont="1" applyFill="1" applyBorder="1" applyAlignment="1">
      <alignment horizontal="left" vertical="center"/>
    </xf>
    <xf numFmtId="0" fontId="14" fillId="3" borderId="3" xfId="5" applyFont="1" applyFill="1" applyBorder="1" applyAlignment="1">
      <alignment horizontal="left" vertical="center"/>
    </xf>
    <xf numFmtId="0" fontId="16" fillId="3" borderId="3" xfId="5" applyFont="1" applyFill="1" applyBorder="1" applyAlignment="1">
      <alignment horizontal="left" vertical="center"/>
    </xf>
    <xf numFmtId="0" fontId="14" fillId="3" borderId="3" xfId="5" applyFont="1" applyFill="1" applyBorder="1" applyAlignment="1">
      <alignment vertical="center"/>
    </xf>
    <xf numFmtId="0" fontId="2" fillId="3" borderId="0" xfId="5" quotePrefix="1" applyFont="1" applyFill="1" applyAlignment="1">
      <alignment horizontal="left" vertical="center"/>
    </xf>
    <xf numFmtId="0" fontId="2" fillId="3" borderId="0" xfId="5" applyFont="1" applyFill="1" applyAlignment="1">
      <alignment horizontal="left" vertical="center"/>
    </xf>
    <xf numFmtId="0" fontId="3" fillId="3" borderId="0" xfId="5" applyFont="1" applyFill="1" applyAlignment="1">
      <alignment horizontal="left" vertical="center"/>
    </xf>
    <xf numFmtId="0" fontId="18" fillId="3" borderId="12" xfId="5" applyFont="1" applyFill="1" applyBorder="1" applyAlignment="1">
      <alignment horizontal="center" vertical="center"/>
    </xf>
    <xf numFmtId="0" fontId="25" fillId="3" borderId="0" xfId="5" applyFont="1" applyFill="1" applyAlignment="1">
      <alignment horizontal="center" vertical="center"/>
    </xf>
    <xf numFmtId="0" fontId="18" fillId="2" borderId="0" xfId="5" applyFont="1" applyFill="1" applyAlignment="1">
      <alignment vertical="center"/>
    </xf>
    <xf numFmtId="2" fontId="18" fillId="2" borderId="0" xfId="5" applyNumberFormat="1" applyFont="1" applyFill="1" applyAlignment="1">
      <alignment vertical="center"/>
    </xf>
    <xf numFmtId="0" fontId="19" fillId="5" borderId="12" xfId="5" applyFont="1" applyFill="1" applyBorder="1" applyAlignment="1">
      <alignment horizontal="center" vertical="center"/>
    </xf>
    <xf numFmtId="0" fontId="20" fillId="0" borderId="0" xfId="5" applyFont="1" applyAlignment="1">
      <alignment horizontal="left" vertical="center"/>
    </xf>
    <xf numFmtId="0" fontId="4" fillId="2" borderId="0" xfId="5" applyFont="1" applyFill="1" applyAlignment="1">
      <alignment horizontal="center" vertical="center"/>
    </xf>
    <xf numFmtId="2" fontId="2" fillId="2" borderId="0" xfId="5" applyNumberFormat="1" applyFont="1" applyFill="1" applyAlignment="1">
      <alignment vertical="center"/>
    </xf>
    <xf numFmtId="0" fontId="13" fillId="3" borderId="0" xfId="5" applyFont="1" applyFill="1" applyAlignment="1" applyProtection="1">
      <alignment horizontal="left" vertical="center"/>
      <protection locked="0"/>
    </xf>
    <xf numFmtId="0" fontId="14" fillId="3" borderId="13" xfId="5" applyFont="1" applyFill="1" applyBorder="1" applyAlignment="1">
      <alignment horizontal="center" vertical="center" wrapText="1"/>
    </xf>
    <xf numFmtId="0" fontId="16" fillId="2" borderId="10" xfId="5" applyFont="1" applyFill="1" applyBorder="1" applyAlignment="1">
      <alignment horizontal="center" vertical="center"/>
    </xf>
    <xf numFmtId="0" fontId="16" fillId="2" borderId="4" xfId="5" applyFont="1" applyFill="1" applyBorder="1" applyAlignment="1">
      <alignment horizontal="center" vertical="center"/>
    </xf>
    <xf numFmtId="0" fontId="14" fillId="2" borderId="10" xfId="5" applyFont="1" applyFill="1" applyBorder="1" applyAlignment="1">
      <alignment vertical="center"/>
    </xf>
    <xf numFmtId="0" fontId="14" fillId="2" borderId="4" xfId="5" applyFont="1" applyFill="1" applyBorder="1" applyAlignment="1">
      <alignment vertical="center"/>
    </xf>
    <xf numFmtId="0" fontId="14" fillId="3" borderId="14" xfId="5" applyFont="1" applyFill="1" applyBorder="1" applyAlignment="1">
      <alignment horizontal="center" vertical="center" wrapText="1"/>
    </xf>
    <xf numFmtId="0" fontId="16" fillId="2" borderId="7" xfId="5" applyFont="1" applyFill="1" applyBorder="1" applyAlignment="1">
      <alignment horizontal="center" vertical="center"/>
    </xf>
    <xf numFmtId="0" fontId="16" fillId="2" borderId="0" xfId="5" applyFont="1" applyFill="1" applyAlignment="1">
      <alignment horizontal="center" vertical="center"/>
    </xf>
    <xf numFmtId="0" fontId="14" fillId="2" borderId="7" xfId="5" applyFont="1" applyFill="1" applyBorder="1" applyAlignment="1">
      <alignment vertical="center"/>
    </xf>
    <xf numFmtId="49" fontId="14" fillId="3" borderId="15" xfId="5" applyNumberFormat="1" applyFont="1" applyFill="1" applyBorder="1" applyAlignment="1">
      <alignment horizontal="center" vertical="center" wrapText="1"/>
    </xf>
    <xf numFmtId="0" fontId="20" fillId="3" borderId="12" xfId="5" applyFont="1" applyFill="1" applyBorder="1" applyAlignment="1">
      <alignment horizontal="center" vertical="center" wrapText="1"/>
    </xf>
    <xf numFmtId="0" fontId="20" fillId="0" borderId="12" xfId="5" applyFont="1" applyBorder="1" applyAlignment="1">
      <alignment horizontal="center" vertical="center" wrapText="1"/>
    </xf>
    <xf numFmtId="0" fontId="20" fillId="0" borderId="11" xfId="5" applyFont="1" applyBorder="1" applyAlignment="1">
      <alignment horizontal="center" vertical="center" wrapText="1"/>
    </xf>
    <xf numFmtId="0" fontId="20" fillId="0" borderId="6" xfId="5" applyFont="1" applyBorder="1" applyAlignment="1">
      <alignment horizontal="center" vertical="center" wrapText="1"/>
    </xf>
    <xf numFmtId="0" fontId="14" fillId="2" borderId="0" xfId="5" applyFont="1" applyFill="1" applyAlignment="1">
      <alignment horizontal="center" vertical="center"/>
    </xf>
    <xf numFmtId="0" fontId="16" fillId="2" borderId="13" xfId="5" applyFont="1" applyFill="1" applyBorder="1" applyAlignment="1">
      <alignment vertical="center"/>
    </xf>
    <xf numFmtId="166" fontId="26" fillId="2" borderId="14" xfId="5" applyNumberFormat="1" applyFont="1" applyFill="1" applyBorder="1" applyAlignment="1">
      <alignment horizontal="right" vertical="center"/>
    </xf>
    <xf numFmtId="166" fontId="14" fillId="2" borderId="14" xfId="5" applyNumberFormat="1" applyFont="1" applyFill="1" applyBorder="1" applyAlignment="1">
      <alignment vertical="center"/>
    </xf>
    <xf numFmtId="166" fontId="22" fillId="2" borderId="14" xfId="5" applyNumberFormat="1" applyFont="1" applyFill="1" applyBorder="1" applyAlignment="1">
      <alignment horizontal="right" vertical="center"/>
    </xf>
    <xf numFmtId="166" fontId="22" fillId="2" borderId="2" xfId="5" applyNumberFormat="1" applyFont="1" applyFill="1" applyBorder="1" applyAlignment="1">
      <alignment horizontal="right" vertical="center"/>
    </xf>
    <xf numFmtId="166" fontId="22" fillId="2" borderId="0" xfId="5" applyNumberFormat="1" applyFont="1" applyFill="1" applyAlignment="1">
      <alignment horizontal="right" vertical="center"/>
    </xf>
    <xf numFmtId="166" fontId="14" fillId="2" borderId="2" xfId="5" applyNumberFormat="1" applyFont="1" applyFill="1" applyBorder="1" applyAlignment="1">
      <alignment vertical="center"/>
    </xf>
    <xf numFmtId="0" fontId="14" fillId="2" borderId="14" xfId="5" applyFont="1" applyFill="1" applyBorder="1" applyAlignment="1">
      <alignment vertical="center"/>
    </xf>
    <xf numFmtId="164" fontId="17" fillId="2" borderId="14" xfId="5" applyNumberFormat="1" applyFont="1" applyFill="1" applyBorder="1" applyAlignment="1">
      <alignment horizontal="right" vertical="center"/>
    </xf>
    <xf numFmtId="166" fontId="23" fillId="2" borderId="14" xfId="5" applyNumberFormat="1" applyFont="1" applyFill="1" applyBorder="1" applyAlignment="1">
      <alignment horizontal="right" vertical="center"/>
    </xf>
    <xf numFmtId="166" fontId="23" fillId="2" borderId="2" xfId="5" applyNumberFormat="1" applyFont="1" applyFill="1" applyBorder="1" applyAlignment="1">
      <alignment horizontal="right" vertical="center"/>
    </xf>
    <xf numFmtId="166" fontId="23" fillId="2" borderId="15" xfId="5" applyNumberFormat="1" applyFont="1" applyFill="1" applyBorder="1" applyAlignment="1">
      <alignment horizontal="right" vertical="center"/>
    </xf>
    <xf numFmtId="0" fontId="16" fillId="2" borderId="10" xfId="5" applyFont="1" applyFill="1" applyBorder="1" applyAlignment="1">
      <alignment vertical="center"/>
    </xf>
    <xf numFmtId="168" fontId="23" fillId="2" borderId="13" xfId="5" applyNumberFormat="1" applyFont="1" applyFill="1" applyBorder="1" applyAlignment="1">
      <alignment horizontal="right" vertical="center"/>
    </xf>
    <xf numFmtId="168" fontId="23" fillId="2" borderId="4" xfId="5" applyNumberFormat="1" applyFont="1" applyFill="1" applyBorder="1" applyAlignment="1">
      <alignment horizontal="right" vertical="center"/>
    </xf>
    <xf numFmtId="0" fontId="14" fillId="2" borderId="13" xfId="5" applyFont="1" applyFill="1" applyBorder="1" applyAlignment="1">
      <alignment vertical="center"/>
    </xf>
    <xf numFmtId="168" fontId="14" fillId="2" borderId="13" xfId="5" applyNumberFormat="1" applyFont="1" applyFill="1" applyBorder="1" applyAlignment="1">
      <alignment vertical="center"/>
    </xf>
    <xf numFmtId="164" fontId="17" fillId="2" borderId="7" xfId="5" applyNumberFormat="1" applyFont="1" applyFill="1" applyBorder="1" applyAlignment="1">
      <alignment horizontal="right" vertical="center"/>
    </xf>
    <xf numFmtId="168" fontId="23" fillId="2" borderId="14" xfId="5" applyNumberFormat="1" applyFont="1" applyFill="1" applyBorder="1" applyAlignment="1">
      <alignment horizontal="right" vertical="center"/>
    </xf>
    <xf numFmtId="168" fontId="23" fillId="2" borderId="7" xfId="5" applyNumberFormat="1" applyFont="1" applyFill="1" applyBorder="1" applyAlignment="1">
      <alignment horizontal="right" vertical="center"/>
    </xf>
    <xf numFmtId="168" fontId="14" fillId="2" borderId="14" xfId="5" applyNumberFormat="1" applyFont="1" applyFill="1" applyBorder="1" applyAlignment="1">
      <alignment vertical="center"/>
    </xf>
    <xf numFmtId="164" fontId="17" fillId="2" borderId="8" xfId="5" applyNumberFormat="1" applyFont="1" applyFill="1" applyBorder="1" applyAlignment="1">
      <alignment horizontal="right" vertical="center"/>
    </xf>
    <xf numFmtId="168" fontId="23" fillId="2" borderId="15" xfId="5" applyNumberFormat="1" applyFont="1" applyFill="1" applyBorder="1" applyAlignment="1">
      <alignment horizontal="right" vertical="center"/>
    </xf>
    <xf numFmtId="168" fontId="23" fillId="2" borderId="8" xfId="5" applyNumberFormat="1" applyFont="1" applyFill="1" applyBorder="1" applyAlignment="1">
      <alignment horizontal="right" vertical="center"/>
    </xf>
    <xf numFmtId="168" fontId="14" fillId="2" borderId="15" xfId="5" applyNumberFormat="1" applyFont="1" applyFill="1" applyBorder="1" applyAlignment="1">
      <alignment vertical="center"/>
    </xf>
    <xf numFmtId="0" fontId="23" fillId="3" borderId="4" xfId="5" applyFont="1" applyFill="1" applyBorder="1" applyAlignment="1">
      <alignment vertical="center"/>
    </xf>
    <xf numFmtId="168" fontId="23" fillId="3" borderId="0" xfId="5" applyNumberFormat="1" applyFont="1" applyFill="1" applyAlignment="1">
      <alignment horizontal="right" vertical="center"/>
    </xf>
    <xf numFmtId="168" fontId="14" fillId="3" borderId="0" xfId="5" applyNumberFormat="1" applyFont="1" applyFill="1" applyAlignment="1">
      <alignment horizontal="right" vertical="center"/>
    </xf>
    <xf numFmtId="168" fontId="14" fillId="3" borderId="0" xfId="5" applyNumberFormat="1" applyFont="1" applyFill="1" applyAlignment="1">
      <alignment vertical="center"/>
    </xf>
    <xf numFmtId="4" fontId="2" fillId="2" borderId="0" xfId="5" applyNumberFormat="1" applyFont="1" applyFill="1" applyAlignment="1">
      <alignment vertical="center"/>
    </xf>
    <xf numFmtId="0" fontId="5" fillId="2" borderId="0" xfId="5" applyFont="1" applyFill="1" applyAlignment="1" applyProtection="1">
      <alignment horizontal="left" vertical="center"/>
      <protection locked="0"/>
    </xf>
    <xf numFmtId="0" fontId="25" fillId="2" borderId="10" xfId="5" applyFont="1" applyFill="1" applyBorder="1" applyAlignment="1" applyProtection="1">
      <alignment horizontal="left" vertical="center"/>
      <protection locked="0"/>
    </xf>
    <xf numFmtId="0" fontId="25" fillId="2" borderId="4" xfId="5" applyFont="1" applyFill="1" applyBorder="1" applyAlignment="1" applyProtection="1">
      <alignment horizontal="left" vertical="center"/>
      <protection locked="0"/>
    </xf>
    <xf numFmtId="4" fontId="14" fillId="2" borderId="10" xfId="5" applyNumberFormat="1" applyFont="1" applyFill="1" applyBorder="1" applyAlignment="1">
      <alignment vertical="center"/>
    </xf>
    <xf numFmtId="4" fontId="14" fillId="2" borderId="4" xfId="5" applyNumberFormat="1" applyFont="1" applyFill="1" applyBorder="1" applyAlignment="1">
      <alignment vertical="center"/>
    </xf>
    <xf numFmtId="0" fontId="25" fillId="2" borderId="7" xfId="5" applyFont="1" applyFill="1" applyBorder="1" applyAlignment="1" applyProtection="1">
      <alignment horizontal="left" vertical="center"/>
      <protection locked="0"/>
    </xf>
    <xf numFmtId="0" fontId="25" fillId="2" borderId="0" xfId="5" applyFont="1" applyFill="1" applyAlignment="1" applyProtection="1">
      <alignment horizontal="left" vertical="center"/>
      <protection locked="0"/>
    </xf>
    <xf numFmtId="4" fontId="14" fillId="2" borderId="7" xfId="5" applyNumberFormat="1" applyFont="1" applyFill="1" applyBorder="1" applyAlignment="1">
      <alignment vertical="center"/>
    </xf>
    <xf numFmtId="4" fontId="14" fillId="2" borderId="0" xfId="5" applyNumberFormat="1" applyFont="1" applyFill="1" applyAlignment="1">
      <alignment vertical="center"/>
    </xf>
    <xf numFmtId="0" fontId="20" fillId="2" borderId="12" xfId="5" applyFont="1" applyFill="1" applyBorder="1" applyAlignment="1">
      <alignment horizontal="center" vertical="center" wrapText="1"/>
    </xf>
    <xf numFmtId="0" fontId="20" fillId="2" borderId="6" xfId="5" applyFont="1" applyFill="1" applyBorder="1" applyAlignment="1">
      <alignment horizontal="center" vertical="center" wrapText="1"/>
    </xf>
    <xf numFmtId="167" fontId="22" fillId="2" borderId="0" xfId="5" applyNumberFormat="1" applyFont="1" applyFill="1" applyAlignment="1">
      <alignment horizontal="right" vertical="center"/>
    </xf>
    <xf numFmtId="167" fontId="22" fillId="2" borderId="14" xfId="5" applyNumberFormat="1" applyFont="1" applyFill="1" applyBorder="1" applyAlignment="1">
      <alignment horizontal="right" vertical="center"/>
    </xf>
    <xf numFmtId="167" fontId="14" fillId="2" borderId="0" xfId="5" applyNumberFormat="1" applyFont="1" applyFill="1" applyAlignment="1">
      <alignment vertical="center"/>
    </xf>
    <xf numFmtId="167" fontId="14" fillId="2" borderId="14" xfId="5" applyNumberFormat="1" applyFont="1" applyFill="1" applyBorder="1" applyAlignment="1">
      <alignment vertical="center"/>
    </xf>
    <xf numFmtId="167" fontId="23" fillId="2" borderId="0" xfId="5" applyNumberFormat="1" applyFont="1" applyFill="1" applyAlignment="1">
      <alignment horizontal="right" vertical="center"/>
    </xf>
    <xf numFmtId="167" fontId="23" fillId="2" borderId="14" xfId="5" applyNumberFormat="1" applyFont="1" applyFill="1" applyBorder="1" applyAlignment="1">
      <alignment horizontal="right" vertical="center"/>
    </xf>
    <xf numFmtId="167" fontId="23" fillId="2" borderId="15" xfId="5" applyNumberFormat="1" applyFont="1" applyFill="1" applyBorder="1" applyAlignment="1">
      <alignment horizontal="right" vertical="center"/>
    </xf>
    <xf numFmtId="168" fontId="23" fillId="2" borderId="5" xfId="5" applyNumberFormat="1" applyFont="1" applyFill="1" applyBorder="1" applyAlignment="1">
      <alignment horizontal="right" vertical="center"/>
    </xf>
    <xf numFmtId="168" fontId="23" fillId="2" borderId="10" xfId="5" applyNumberFormat="1" applyFont="1" applyFill="1" applyBorder="1" applyAlignment="1">
      <alignment horizontal="right" vertical="center"/>
    </xf>
    <xf numFmtId="0" fontId="23" fillId="3" borderId="0" xfId="5" applyFont="1" applyFill="1" applyAlignment="1">
      <alignment vertical="center"/>
    </xf>
    <xf numFmtId="168" fontId="23" fillId="2" borderId="0" xfId="5" applyNumberFormat="1" applyFont="1" applyFill="1" applyAlignment="1">
      <alignment horizontal="right" vertical="center"/>
    </xf>
    <xf numFmtId="168" fontId="14" fillId="2" borderId="0" xfId="5" applyNumberFormat="1" applyFont="1" applyFill="1" applyAlignment="1">
      <alignment vertical="center"/>
    </xf>
    <xf numFmtId="0" fontId="3" fillId="3" borderId="0" xfId="5" applyFont="1" applyFill="1" applyAlignment="1">
      <alignment vertical="center"/>
    </xf>
    <xf numFmtId="168" fontId="7" fillId="3" borderId="0" xfId="5" applyNumberFormat="1" applyFont="1" applyFill="1" applyAlignment="1">
      <alignment horizontal="right" vertical="center"/>
    </xf>
    <xf numFmtId="168" fontId="2" fillId="3" borderId="0" xfId="5" applyNumberFormat="1" applyFont="1" applyFill="1" applyAlignment="1">
      <alignment vertical="center"/>
    </xf>
    <xf numFmtId="168" fontId="23" fillId="3" borderId="10" xfId="5" applyNumberFormat="1" applyFont="1" applyFill="1" applyBorder="1" applyAlignment="1">
      <alignment horizontal="right" vertical="center"/>
    </xf>
    <xf numFmtId="168" fontId="23" fillId="3" borderId="4" xfId="5" applyNumberFormat="1" applyFont="1" applyFill="1" applyBorder="1" applyAlignment="1">
      <alignment horizontal="right" vertical="center"/>
    </xf>
    <xf numFmtId="0" fontId="14" fillId="3" borderId="4" xfId="5" applyFont="1" applyFill="1" applyBorder="1" applyAlignment="1">
      <alignment vertical="center"/>
    </xf>
    <xf numFmtId="166" fontId="14" fillId="2" borderId="0" xfId="5" applyNumberFormat="1" applyFont="1" applyFill="1" applyAlignment="1">
      <alignment vertical="center"/>
    </xf>
    <xf numFmtId="166" fontId="23" fillId="2" borderId="0" xfId="5" applyNumberFormat="1" applyFont="1" applyFill="1" applyAlignment="1">
      <alignment horizontal="right" vertical="center"/>
    </xf>
    <xf numFmtId="0" fontId="14" fillId="3" borderId="13" xfId="5" applyFont="1" applyFill="1" applyBorder="1" applyAlignment="1" applyProtection="1">
      <alignment horizontal="center" vertical="center"/>
      <protection locked="0"/>
    </xf>
    <xf numFmtId="0" fontId="14" fillId="3" borderId="14" xfId="5" applyFont="1" applyFill="1" applyBorder="1" applyAlignment="1" applyProtection="1">
      <alignment horizontal="center" vertical="center"/>
      <protection locked="0"/>
    </xf>
    <xf numFmtId="166" fontId="22" fillId="2" borderId="7" xfId="5" applyNumberFormat="1" applyFont="1" applyFill="1" applyBorder="1" applyAlignment="1">
      <alignment horizontal="right" vertical="center"/>
    </xf>
    <xf numFmtId="168" fontId="14" fillId="2" borderId="10" xfId="5" applyNumberFormat="1" applyFont="1" applyFill="1" applyBorder="1" applyAlignment="1">
      <alignment vertical="center"/>
    </xf>
    <xf numFmtId="0" fontId="14" fillId="2" borderId="0" xfId="5" applyFont="1" applyFill="1" applyAlignment="1">
      <alignment horizontal="right" vertical="center"/>
    </xf>
    <xf numFmtId="0" fontId="14" fillId="2" borderId="0" xfId="5" applyFont="1" applyFill="1" applyAlignment="1">
      <alignment horizontal="left" vertical="center"/>
    </xf>
    <xf numFmtId="0" fontId="2" fillId="2" borderId="0" xfId="5" applyFont="1" applyFill="1" applyAlignment="1">
      <alignment horizontal="right" vertical="center"/>
    </xf>
    <xf numFmtId="0" fontId="2" fillId="2" borderId="0" xfId="5" applyFont="1" applyFill="1" applyAlignment="1">
      <alignment horizontal="left" vertical="center"/>
    </xf>
    <xf numFmtId="0" fontId="2" fillId="2" borderId="0" xfId="5" applyFont="1" applyFill="1" applyAlignment="1">
      <alignment horizontal="center" vertical="center"/>
    </xf>
    <xf numFmtId="0" fontId="17" fillId="2" borderId="14" xfId="5" applyFont="1" applyFill="1" applyBorder="1" applyAlignment="1">
      <alignment horizontal="right" vertical="center"/>
    </xf>
    <xf numFmtId="164" fontId="17" fillId="2" borderId="14" xfId="5" applyNumberFormat="1" applyFont="1" applyFill="1" applyBorder="1" applyAlignment="1">
      <alignment horizontal="left" vertical="center"/>
    </xf>
    <xf numFmtId="164" fontId="17" fillId="2" borderId="15" xfId="5" applyNumberFormat="1" applyFont="1" applyFill="1" applyBorder="1" applyAlignment="1">
      <alignment horizontal="right" vertical="center"/>
    </xf>
    <xf numFmtId="166" fontId="23" fillId="2" borderId="3" xfId="5" applyNumberFormat="1" applyFont="1" applyFill="1" applyBorder="1" applyAlignment="1">
      <alignment horizontal="right" vertical="center"/>
    </xf>
    <xf numFmtId="166" fontId="14" fillId="2" borderId="15" xfId="5" applyNumberFormat="1" applyFont="1" applyFill="1" applyBorder="1" applyAlignment="1">
      <alignment vertical="center"/>
    </xf>
    <xf numFmtId="0" fontId="16" fillId="2" borderId="14" xfId="5" applyFont="1" applyFill="1" applyBorder="1" applyAlignment="1">
      <alignment vertical="center"/>
    </xf>
    <xf numFmtId="0" fontId="27" fillId="3" borderId="0" xfId="5" applyFont="1" applyFill="1" applyAlignment="1">
      <alignment vertical="center"/>
    </xf>
    <xf numFmtId="0" fontId="27" fillId="2" borderId="0" xfId="5" applyFont="1" applyFill="1" applyAlignment="1">
      <alignment vertical="center"/>
    </xf>
    <xf numFmtId="0" fontId="28" fillId="3" borderId="0" xfId="5" applyFont="1" applyFill="1" applyAlignment="1">
      <alignment horizontal="center" vertical="center" wrapText="1"/>
    </xf>
    <xf numFmtId="165" fontId="29" fillId="2" borderId="0" xfId="5" applyNumberFormat="1" applyFont="1" applyFill="1" applyAlignment="1">
      <alignment vertical="center"/>
    </xf>
    <xf numFmtId="0" fontId="27" fillId="3" borderId="0" xfId="5" applyFont="1" applyFill="1" applyAlignment="1">
      <alignment horizontal="center" vertical="center" wrapText="1"/>
    </xf>
    <xf numFmtId="165" fontId="27" fillId="2" borderId="0" xfId="5" applyNumberFormat="1" applyFont="1" applyFill="1" applyAlignment="1">
      <alignment vertical="center"/>
    </xf>
    <xf numFmtId="4" fontId="27" fillId="2" borderId="0" xfId="5" applyNumberFormat="1" applyFont="1" applyFill="1" applyAlignment="1">
      <alignment vertical="center"/>
    </xf>
    <xf numFmtId="2" fontId="27" fillId="2" borderId="0" xfId="5" applyNumberFormat="1" applyFont="1" applyFill="1" applyAlignment="1">
      <alignment vertical="center"/>
    </xf>
    <xf numFmtId="41" fontId="21" fillId="3" borderId="6" xfId="1" quotePrefix="1" applyFont="1" applyFill="1" applyBorder="1" applyAlignment="1">
      <alignment horizontal="left" vertical="center" wrapText="1"/>
    </xf>
    <xf numFmtId="41" fontId="21" fillId="3" borderId="1" xfId="1" quotePrefix="1" applyFont="1" applyFill="1" applyBorder="1" applyAlignment="1">
      <alignment horizontal="left" vertical="center" wrapText="1"/>
    </xf>
    <xf numFmtId="41" fontId="21" fillId="3" borderId="11" xfId="1" quotePrefix="1" applyFont="1" applyFill="1" applyBorder="1" applyAlignment="1">
      <alignment horizontal="left" vertical="center" wrapText="1"/>
    </xf>
    <xf numFmtId="166" fontId="23" fillId="2" borderId="14" xfId="0" quotePrefix="1" applyNumberFormat="1" applyFont="1" applyFill="1" applyBorder="1" applyAlignment="1">
      <alignment horizontal="right" vertical="center"/>
    </xf>
    <xf numFmtId="166" fontId="23" fillId="2" borderId="15" xfId="0" quotePrefix="1" applyNumberFormat="1" applyFont="1" applyFill="1" applyBorder="1" applyAlignment="1">
      <alignment horizontal="right" vertical="center"/>
    </xf>
    <xf numFmtId="166" fontId="23" fillId="2" borderId="14" xfId="0" applyNumberFormat="1" applyFont="1" applyFill="1" applyBorder="1" applyAlignment="1">
      <alignment horizontal="right" vertical="center"/>
    </xf>
    <xf numFmtId="166" fontId="23" fillId="2" borderId="15" xfId="0" applyNumberFormat="1" applyFont="1" applyFill="1" applyBorder="1" applyAlignment="1">
      <alignment horizontal="right" vertical="center"/>
    </xf>
    <xf numFmtId="168" fontId="23" fillId="2" borderId="14" xfId="0" applyNumberFormat="1" applyFont="1" applyFill="1" applyBorder="1" applyAlignment="1">
      <alignment horizontal="right" vertical="center"/>
    </xf>
    <xf numFmtId="168" fontId="23" fillId="2" borderId="15" xfId="0" applyNumberFormat="1" applyFont="1" applyFill="1" applyBorder="1" applyAlignment="1">
      <alignment horizontal="right" vertical="center"/>
    </xf>
    <xf numFmtId="168" fontId="14" fillId="2" borderId="14" xfId="0" applyNumberFormat="1" applyFont="1" applyFill="1" applyBorder="1" applyAlignment="1">
      <alignment horizontal="right" vertical="center"/>
    </xf>
    <xf numFmtId="168" fontId="14" fillId="2" borderId="15" xfId="0" applyNumberFormat="1" applyFont="1" applyFill="1" applyBorder="1" applyAlignment="1">
      <alignment horizontal="right" vertical="center"/>
    </xf>
    <xf numFmtId="0" fontId="16" fillId="2" borderId="5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166" fontId="14" fillId="2" borderId="14" xfId="0" applyNumberFormat="1" applyFont="1" applyFill="1" applyBorder="1" applyAlignment="1">
      <alignment horizontal="right" vertical="center"/>
    </xf>
    <xf numFmtId="166" fontId="14" fillId="2" borderId="15" xfId="0" applyNumberFormat="1" applyFont="1" applyFill="1" applyBorder="1" applyAlignment="1">
      <alignment horizontal="right" vertical="center"/>
    </xf>
    <xf numFmtId="166" fontId="23" fillId="2" borderId="7" xfId="0" applyNumberFormat="1" applyFont="1" applyFill="1" applyBorder="1" applyAlignment="1">
      <alignment horizontal="right" vertical="center"/>
    </xf>
    <xf numFmtId="166" fontId="23" fillId="2" borderId="8" xfId="0" applyNumberFormat="1" applyFont="1" applyFill="1" applyBorder="1" applyAlignment="1">
      <alignment horizontal="right" vertical="center"/>
    </xf>
    <xf numFmtId="166" fontId="23" fillId="2" borderId="7" xfId="0" quotePrefix="1" applyNumberFormat="1" applyFont="1" applyFill="1" applyBorder="1" applyAlignment="1">
      <alignment horizontal="right" vertical="center"/>
    </xf>
    <xf numFmtId="166" fontId="23" fillId="2" borderId="8" xfId="0" quotePrefix="1" applyNumberFormat="1" applyFont="1" applyFill="1" applyBorder="1" applyAlignment="1">
      <alignment horizontal="right" vertical="center"/>
    </xf>
    <xf numFmtId="168" fontId="23" fillId="2" borderId="7" xfId="0" applyNumberFormat="1" applyFont="1" applyFill="1" applyBorder="1" applyAlignment="1">
      <alignment horizontal="right" vertical="center"/>
    </xf>
    <xf numFmtId="168" fontId="23" fillId="2" borderId="8" xfId="0" applyNumberFormat="1" applyFont="1" applyFill="1" applyBorder="1" applyAlignment="1">
      <alignment horizontal="right" vertical="center"/>
    </xf>
    <xf numFmtId="167" fontId="14" fillId="2" borderId="2" xfId="0" applyNumberFormat="1" applyFont="1" applyFill="1" applyBorder="1" applyAlignment="1">
      <alignment horizontal="right" vertical="center"/>
    </xf>
    <xf numFmtId="167" fontId="14" fillId="2" borderId="9" xfId="0" applyNumberFormat="1" applyFont="1" applyFill="1" applyBorder="1" applyAlignment="1">
      <alignment horizontal="right" vertical="center"/>
    </xf>
    <xf numFmtId="0" fontId="9" fillId="4" borderId="0" xfId="0" applyFont="1" applyFill="1" applyAlignment="1">
      <alignment horizontal="center" vertical="center"/>
    </xf>
    <xf numFmtId="41" fontId="21" fillId="3" borderId="6" xfId="6" quotePrefix="1" applyFont="1" applyFill="1" applyBorder="1" applyAlignment="1">
      <alignment horizontal="left" vertical="center" wrapText="1"/>
    </xf>
    <xf numFmtId="41" fontId="21" fillId="3" borderId="1" xfId="6" quotePrefix="1" applyFont="1" applyFill="1" applyBorder="1" applyAlignment="1">
      <alignment horizontal="left" vertical="center" wrapText="1"/>
    </xf>
    <xf numFmtId="41" fontId="21" fillId="3" borderId="11" xfId="6" quotePrefix="1" applyFont="1" applyFill="1" applyBorder="1" applyAlignment="1">
      <alignment horizontal="left" vertical="center" wrapText="1"/>
    </xf>
    <xf numFmtId="168" fontId="23" fillId="2" borderId="14" xfId="5" applyNumberFormat="1" applyFont="1" applyFill="1" applyBorder="1" applyAlignment="1">
      <alignment horizontal="right" vertical="center"/>
    </xf>
    <xf numFmtId="168" fontId="23" fillId="2" borderId="15" xfId="5" applyNumberFormat="1" applyFont="1" applyFill="1" applyBorder="1" applyAlignment="1">
      <alignment horizontal="right" vertical="center"/>
    </xf>
    <xf numFmtId="166" fontId="23" fillId="2" borderId="14" xfId="5" quotePrefix="1" applyNumberFormat="1" applyFont="1" applyFill="1" applyBorder="1" applyAlignment="1">
      <alignment horizontal="right" vertical="center"/>
    </xf>
    <xf numFmtId="166" fontId="23" fillId="2" borderId="14" xfId="5" applyNumberFormat="1" applyFont="1" applyFill="1" applyBorder="1" applyAlignment="1">
      <alignment horizontal="right" vertical="center"/>
    </xf>
    <xf numFmtId="166" fontId="23" fillId="2" borderId="15" xfId="5" applyNumberFormat="1" applyFont="1" applyFill="1" applyBorder="1" applyAlignment="1">
      <alignment horizontal="right" vertical="center"/>
    </xf>
    <xf numFmtId="168" fontId="14" fillId="2" borderId="14" xfId="5" applyNumberFormat="1" applyFont="1" applyFill="1" applyBorder="1" applyAlignment="1">
      <alignment horizontal="right" vertical="center"/>
    </xf>
    <xf numFmtId="168" fontId="14" fillId="2" borderId="15" xfId="5" applyNumberFormat="1" applyFont="1" applyFill="1" applyBorder="1" applyAlignment="1">
      <alignment horizontal="right" vertical="center"/>
    </xf>
    <xf numFmtId="166" fontId="23" fillId="2" borderId="15" xfId="5" quotePrefix="1" applyNumberFormat="1" applyFont="1" applyFill="1" applyBorder="1" applyAlignment="1">
      <alignment horizontal="right" vertical="center"/>
    </xf>
    <xf numFmtId="0" fontId="16" fillId="2" borderId="5" xfId="5" applyFont="1" applyFill="1" applyBorder="1" applyAlignment="1">
      <alignment horizontal="center" vertical="center" wrapText="1"/>
    </xf>
    <xf numFmtId="0" fontId="16" fillId="2" borderId="2" xfId="5" applyFont="1" applyFill="1" applyBorder="1" applyAlignment="1">
      <alignment horizontal="center" vertical="center" wrapText="1"/>
    </xf>
    <xf numFmtId="0" fontId="16" fillId="2" borderId="9" xfId="5" applyFont="1" applyFill="1" applyBorder="1" applyAlignment="1">
      <alignment horizontal="center" vertical="center" wrapText="1"/>
    </xf>
    <xf numFmtId="166" fontId="14" fillId="2" borderId="14" xfId="5" applyNumberFormat="1" applyFont="1" applyFill="1" applyBorder="1" applyAlignment="1">
      <alignment horizontal="right" vertical="center"/>
    </xf>
    <xf numFmtId="166" fontId="14" fillId="2" borderId="15" xfId="5" applyNumberFormat="1" applyFont="1" applyFill="1" applyBorder="1" applyAlignment="1">
      <alignment horizontal="right" vertical="center"/>
    </xf>
    <xf numFmtId="168" fontId="23" fillId="2" borderId="7" xfId="5" applyNumberFormat="1" applyFont="1" applyFill="1" applyBorder="1" applyAlignment="1">
      <alignment horizontal="right" vertical="center"/>
    </xf>
    <xf numFmtId="168" fontId="23" fillId="2" borderId="8" xfId="5" applyNumberFormat="1" applyFont="1" applyFill="1" applyBorder="1" applyAlignment="1">
      <alignment horizontal="right" vertical="center"/>
    </xf>
    <xf numFmtId="166" fontId="23" fillId="2" borderId="7" xfId="5" quotePrefix="1" applyNumberFormat="1" applyFont="1" applyFill="1" applyBorder="1" applyAlignment="1">
      <alignment horizontal="right" vertical="center"/>
    </xf>
    <xf numFmtId="166" fontId="23" fillId="2" borderId="8" xfId="5" quotePrefix="1" applyNumberFormat="1" applyFont="1" applyFill="1" applyBorder="1" applyAlignment="1">
      <alignment horizontal="right" vertical="center"/>
    </xf>
    <xf numFmtId="166" fontId="23" fillId="2" borderId="7" xfId="5" applyNumberFormat="1" applyFont="1" applyFill="1" applyBorder="1" applyAlignment="1">
      <alignment horizontal="right" vertical="center"/>
    </xf>
    <xf numFmtId="166" fontId="23" fillId="2" borderId="8" xfId="5" applyNumberFormat="1" applyFont="1" applyFill="1" applyBorder="1" applyAlignment="1">
      <alignment horizontal="right" vertical="center"/>
    </xf>
    <xf numFmtId="167" fontId="14" fillId="2" borderId="2" xfId="5" applyNumberFormat="1" applyFont="1" applyFill="1" applyBorder="1" applyAlignment="1">
      <alignment horizontal="right" vertical="center"/>
    </xf>
    <xf numFmtId="167" fontId="14" fillId="2" borderId="9" xfId="5" applyNumberFormat="1" applyFont="1" applyFill="1" applyBorder="1" applyAlignment="1">
      <alignment horizontal="right" vertical="center"/>
    </xf>
    <xf numFmtId="0" fontId="9" fillId="4" borderId="0" xfId="5" applyFont="1" applyFill="1" applyAlignment="1">
      <alignment horizontal="center" vertical="center"/>
    </xf>
  </cellXfs>
  <cellStyles count="7">
    <cellStyle name="=C:\WINNT35\SYSTEM32\COMMAND.COM" xfId="2" xr:uid="{00000000-0005-0000-0000-000000000000}"/>
    <cellStyle name="Migliaia [0]" xfId="1" builtinId="6"/>
    <cellStyle name="Migliaia [0] 2" xfId="6" xr:uid="{06A401A4-543B-47F7-A20E-C4E507B8467D}"/>
    <cellStyle name="Normal 2" xfId="4" xr:uid="{4FA32CF8-AFE5-49D4-91B6-8726B1A08222}"/>
    <cellStyle name="Normale" xfId="0" builtinId="0"/>
    <cellStyle name="Normale 2" xfId="5" xr:uid="{B490D452-4A7C-4436-A1C2-43C209F7A26A}"/>
    <cellStyle name="Normale 3" xfId="3" xr:uid="{210A00E7-CD2A-4912-BC89-EA9D240D3543}"/>
  </cellStyles>
  <dxfs count="0"/>
  <tableStyles count="0" defaultTableStyle="TableStyleMedium2" defaultPivotStyle="PivotStyleLight16"/>
  <colors>
    <mruColors>
      <color rgb="FFFF66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AF199"/>
  <sheetViews>
    <sheetView tabSelected="1" zoomScaleNormal="100" workbookViewId="0">
      <selection activeCell="B5" sqref="B5"/>
    </sheetView>
  </sheetViews>
  <sheetFormatPr defaultColWidth="9.1796875" defaultRowHeight="13" outlineLevelCol="1" x14ac:dyDescent="0.25"/>
  <cols>
    <col min="1" max="1" width="1.6328125" style="1" customWidth="1"/>
    <col min="2" max="2" width="28.6328125" style="1" customWidth="1"/>
    <col min="3" max="5" width="8.6328125" style="1" hidden="1" customWidth="1" outlineLevel="1"/>
    <col min="6" max="6" width="15.6328125" style="1" customWidth="1" collapsed="1"/>
    <col min="7" max="14" width="8.6328125" style="1" hidden="1" customWidth="1" outlineLevel="1"/>
    <col min="15" max="15" width="15.6328125" style="1" customWidth="1" collapsed="1"/>
    <col min="16" max="18" width="8.6328125" style="1" hidden="1" customWidth="1" outlineLevel="1"/>
    <col min="19" max="19" width="15.6328125" style="1" customWidth="1" collapsed="1"/>
    <col min="20" max="25" width="9.1796875" style="1" customWidth="1"/>
    <col min="26" max="32" width="9.1796875" style="11"/>
    <col min="33" max="16384" width="9.1796875" style="1"/>
  </cols>
  <sheetData>
    <row r="1" spans="2:32" s="24" customFormat="1" x14ac:dyDescent="0.25">
      <c r="B1" s="24" t="s">
        <v>11</v>
      </c>
    </row>
    <row r="2" spans="2:32" s="24" customFormat="1" ht="15" customHeight="1" x14ac:dyDescent="0.25">
      <c r="B2" s="25" t="s">
        <v>52</v>
      </c>
      <c r="C2" s="25"/>
      <c r="D2" s="25"/>
      <c r="E2" s="25"/>
    </row>
    <row r="3" spans="2:32" s="24" customFormat="1" ht="15" customHeight="1" x14ac:dyDescent="0.25">
      <c r="B3" s="26" t="s">
        <v>46</v>
      </c>
      <c r="C3" s="25"/>
      <c r="D3" s="25"/>
      <c r="E3" s="25"/>
    </row>
    <row r="4" spans="2:32" ht="15" customHeight="1" x14ac:dyDescent="0.25">
      <c r="B4" s="9"/>
      <c r="C4" s="9"/>
      <c r="D4" s="9"/>
      <c r="E4" s="9"/>
    </row>
    <row r="5" spans="2:32" ht="15" customHeight="1" x14ac:dyDescent="0.25">
      <c r="B5" s="21" t="s">
        <v>58</v>
      </c>
      <c r="C5" s="9"/>
      <c r="D5" s="9"/>
      <c r="E5" s="9"/>
      <c r="O5" s="22" t="s">
        <v>51</v>
      </c>
    </row>
    <row r="6" spans="2:32" s="10" customFormat="1" ht="15" customHeight="1" x14ac:dyDescent="0.25">
      <c r="B6" s="17"/>
      <c r="C6" s="18"/>
      <c r="D6" s="18"/>
      <c r="E6" s="18"/>
      <c r="Z6" s="15"/>
      <c r="AA6" s="15"/>
      <c r="AB6" s="15"/>
      <c r="AC6" s="15"/>
      <c r="AD6" s="15"/>
      <c r="AE6" s="15"/>
      <c r="AF6" s="15"/>
    </row>
    <row r="7" spans="2:32" s="10" customFormat="1" ht="15" customHeight="1" x14ac:dyDescent="0.25">
      <c r="B7" s="293" t="s">
        <v>53</v>
      </c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3"/>
      <c r="S7" s="293"/>
      <c r="Z7" s="15"/>
      <c r="AA7" s="15"/>
      <c r="AB7" s="15"/>
      <c r="AC7" s="15"/>
      <c r="AD7" s="15"/>
      <c r="AE7" s="15"/>
      <c r="AF7" s="15"/>
    </row>
    <row r="8" spans="2:32" s="24" customFormat="1" ht="12.75" customHeight="1" x14ac:dyDescent="0.25">
      <c r="B8" s="27" t="s">
        <v>54</v>
      </c>
      <c r="C8" s="89"/>
      <c r="D8" s="89"/>
      <c r="E8" s="89"/>
      <c r="F8" s="90"/>
      <c r="G8" s="90"/>
      <c r="H8" s="90"/>
      <c r="I8" s="90"/>
      <c r="J8" s="90"/>
      <c r="K8" s="90"/>
      <c r="L8" s="90"/>
      <c r="M8" s="90"/>
      <c r="N8" s="90"/>
      <c r="O8" s="64"/>
      <c r="P8" s="90"/>
      <c r="Q8" s="90"/>
      <c r="R8" s="90"/>
      <c r="S8" s="90"/>
    </row>
    <row r="9" spans="2:32" s="24" customFormat="1" ht="12.75" customHeight="1" x14ac:dyDescent="0.25">
      <c r="B9" s="28" t="s">
        <v>55</v>
      </c>
      <c r="C9" s="91"/>
      <c r="D9" s="91"/>
      <c r="E9" s="91"/>
      <c r="F9" s="92"/>
      <c r="G9" s="92"/>
      <c r="H9" s="92"/>
      <c r="I9" s="92"/>
      <c r="J9" s="92"/>
      <c r="K9" s="92"/>
      <c r="L9" s="92"/>
      <c r="M9" s="92"/>
      <c r="N9" s="92"/>
      <c r="O9" s="64"/>
      <c r="P9" s="92"/>
      <c r="Q9" s="92"/>
      <c r="R9" s="92"/>
      <c r="S9" s="92"/>
    </row>
    <row r="10" spans="2:32" s="24" customFormat="1" ht="12.75" customHeight="1" x14ac:dyDescent="0.25">
      <c r="B10" s="29" t="s">
        <v>56</v>
      </c>
      <c r="C10" s="93"/>
      <c r="D10" s="93"/>
      <c r="E10" s="93"/>
      <c r="F10" s="94"/>
      <c r="G10" s="94"/>
      <c r="H10" s="94"/>
      <c r="I10" s="94"/>
      <c r="J10" s="94"/>
      <c r="K10" s="94"/>
      <c r="L10" s="94"/>
      <c r="M10" s="94"/>
      <c r="N10" s="94"/>
      <c r="O10" s="95"/>
      <c r="P10" s="94"/>
      <c r="Q10" s="94"/>
      <c r="R10" s="94"/>
      <c r="S10" s="94"/>
    </row>
    <row r="11" spans="2:32" ht="12.75" customHeight="1" x14ac:dyDescent="0.25">
      <c r="B11" s="19"/>
      <c r="C11" s="13"/>
      <c r="D11" s="13"/>
      <c r="E11" s="13"/>
      <c r="F11" s="20"/>
      <c r="G11" s="20"/>
      <c r="H11" s="20"/>
      <c r="I11" s="20"/>
      <c r="J11" s="20"/>
      <c r="K11" s="20"/>
      <c r="L11" s="20"/>
      <c r="M11" s="20"/>
      <c r="N11" s="20"/>
      <c r="O11" s="10"/>
      <c r="P11" s="20"/>
      <c r="Q11" s="20"/>
      <c r="R11" s="20"/>
      <c r="S11" s="20"/>
      <c r="Z11" s="1"/>
      <c r="AA11" s="1"/>
      <c r="AB11" s="1"/>
      <c r="AC11" s="1"/>
      <c r="AD11" s="1"/>
      <c r="AE11" s="1"/>
      <c r="AF11" s="1"/>
    </row>
    <row r="12" spans="2:32" ht="12.75" customHeight="1" x14ac:dyDescent="0.25"/>
    <row r="13" spans="2:32" s="97" customFormat="1" ht="15" customHeight="1" x14ac:dyDescent="0.25">
      <c r="B13" s="30" t="s">
        <v>38</v>
      </c>
      <c r="C13" s="96"/>
      <c r="D13" s="96"/>
      <c r="E13" s="96"/>
      <c r="O13" s="98"/>
    </row>
    <row r="14" spans="2:32" s="97" customFormat="1" ht="15" customHeight="1" x14ac:dyDescent="0.25">
      <c r="B14" s="31">
        <v>3.8519999999999999E-2</v>
      </c>
      <c r="C14" s="96"/>
      <c r="D14" s="96"/>
      <c r="E14" s="96"/>
      <c r="O14" s="98"/>
    </row>
    <row r="15" spans="2:32" s="97" customFormat="1" ht="15" customHeight="1" x14ac:dyDescent="0.25">
      <c r="B15" s="32" t="s">
        <v>59</v>
      </c>
      <c r="C15" s="96"/>
      <c r="D15" s="96"/>
      <c r="E15" s="96"/>
      <c r="O15" s="98"/>
    </row>
    <row r="16" spans="2:32" ht="13.5" customHeight="1" x14ac:dyDescent="0.25">
      <c r="B16" s="7"/>
      <c r="C16" s="7"/>
      <c r="D16" s="7"/>
      <c r="E16" s="7"/>
      <c r="O16" s="4"/>
    </row>
    <row r="17" spans="2:19" ht="24" customHeight="1" x14ac:dyDescent="0.25">
      <c r="B17" s="23" t="s">
        <v>40</v>
      </c>
      <c r="C17" s="7"/>
      <c r="D17" s="7"/>
      <c r="E17" s="7"/>
      <c r="O17" s="4"/>
    </row>
    <row r="18" spans="2:19" s="24" customFormat="1" ht="15" customHeight="1" x14ac:dyDescent="0.25">
      <c r="B18" s="33" t="s">
        <v>30</v>
      </c>
      <c r="C18" s="99"/>
      <c r="D18" s="100"/>
      <c r="E18" s="100"/>
      <c r="F18" s="280" t="s">
        <v>24</v>
      </c>
      <c r="G18" s="86"/>
      <c r="H18" s="87"/>
      <c r="I18" s="87"/>
      <c r="J18" s="87"/>
      <c r="K18" s="87"/>
      <c r="L18" s="87"/>
      <c r="M18" s="87"/>
      <c r="N18" s="87"/>
      <c r="O18" s="280" t="s">
        <v>39</v>
      </c>
      <c r="P18" s="86"/>
      <c r="Q18" s="87"/>
      <c r="R18" s="87"/>
      <c r="S18" s="280" t="s">
        <v>26</v>
      </c>
    </row>
    <row r="19" spans="2:19" s="24" customFormat="1" ht="15" customHeight="1" x14ac:dyDescent="0.25">
      <c r="B19" s="34" t="s">
        <v>29</v>
      </c>
      <c r="C19" s="101"/>
      <c r="D19" s="102"/>
      <c r="E19" s="102"/>
      <c r="F19" s="281"/>
      <c r="G19" s="88"/>
      <c r="O19" s="281"/>
      <c r="P19" s="88"/>
      <c r="S19" s="281"/>
    </row>
    <row r="20" spans="2:19" s="104" customFormat="1" ht="15" customHeight="1" x14ac:dyDescent="0.25">
      <c r="B20" s="35" t="s">
        <v>58</v>
      </c>
      <c r="C20" s="36" t="s">
        <v>57</v>
      </c>
      <c r="D20" s="36" t="s">
        <v>13</v>
      </c>
      <c r="E20" s="36" t="s">
        <v>0</v>
      </c>
      <c r="F20" s="282"/>
      <c r="G20" s="37" t="s">
        <v>14</v>
      </c>
      <c r="H20" s="37" t="s">
        <v>15</v>
      </c>
      <c r="I20" s="103" t="s">
        <v>6</v>
      </c>
      <c r="J20" s="37" t="s">
        <v>5</v>
      </c>
      <c r="K20" s="37" t="s">
        <v>1</v>
      </c>
      <c r="L20" s="37" t="s">
        <v>22</v>
      </c>
      <c r="M20" s="38" t="s">
        <v>23</v>
      </c>
      <c r="N20" s="37" t="s">
        <v>48</v>
      </c>
      <c r="O20" s="282"/>
      <c r="P20" s="37" t="s">
        <v>4</v>
      </c>
      <c r="Q20" s="37" t="s">
        <v>2</v>
      </c>
      <c r="R20" s="37" t="s">
        <v>16</v>
      </c>
      <c r="S20" s="282"/>
    </row>
    <row r="21" spans="2:19" s="24" customFormat="1" ht="12.75" customHeight="1" x14ac:dyDescent="0.25">
      <c r="B21" s="39" t="s">
        <v>28</v>
      </c>
      <c r="C21" s="105"/>
      <c r="D21" s="105"/>
      <c r="E21" s="105"/>
      <c r="F21" s="44"/>
      <c r="G21" s="106"/>
      <c r="H21" s="107"/>
      <c r="I21" s="107"/>
      <c r="J21" s="107"/>
      <c r="K21" s="107"/>
      <c r="L21" s="107"/>
      <c r="M21" s="108"/>
      <c r="N21" s="106"/>
      <c r="O21" s="43"/>
      <c r="P21" s="107"/>
      <c r="Q21" s="106"/>
      <c r="R21" s="40"/>
      <c r="S21" s="40"/>
    </row>
    <row r="22" spans="2:19" s="24" customFormat="1" ht="12.75" customHeight="1" x14ac:dyDescent="0.25">
      <c r="B22" s="41" t="s">
        <v>21</v>
      </c>
      <c r="C22" s="274">
        <f>ROUND(B14*C170,6)</f>
        <v>0.30749100000000001</v>
      </c>
      <c r="D22" s="274">
        <f>ROUND(B14*C171,6)</f>
        <v>4.4595999999999997E-2</v>
      </c>
      <c r="E22" s="274">
        <f>C172</f>
        <v>7.9459999999999999E-3</v>
      </c>
      <c r="F22" s="283">
        <f>SUM(C22:E27)</f>
        <v>0.36003300000000005</v>
      </c>
      <c r="G22" s="272" t="s">
        <v>25</v>
      </c>
      <c r="H22" s="109">
        <f t="shared" ref="H22:H27" si="0">C177</f>
        <v>0</v>
      </c>
      <c r="I22" s="274">
        <f>ROUND(B14*C183,6)</f>
        <v>0.128966</v>
      </c>
      <c r="J22" s="274">
        <f>C184</f>
        <v>1.186E-3</v>
      </c>
      <c r="K22" s="274">
        <f>C185</f>
        <v>1.4455000000000001E-2</v>
      </c>
      <c r="L22" s="272" t="s">
        <v>25</v>
      </c>
      <c r="M22" s="287" t="s">
        <v>25</v>
      </c>
      <c r="N22" s="272" t="s">
        <v>25</v>
      </c>
      <c r="O22" s="43">
        <f>H22+I22+J22+K22</f>
        <v>0.14460699999999999</v>
      </c>
      <c r="P22" s="274">
        <f>C191</f>
        <v>1.2695E-2</v>
      </c>
      <c r="Q22" s="42">
        <f t="shared" ref="Q22:Q27" si="1">C192</f>
        <v>0</v>
      </c>
      <c r="R22" s="274">
        <f>C198</f>
        <v>4.6379999999999998E-3</v>
      </c>
      <c r="S22" s="44">
        <f>+P22+Q22+R22</f>
        <v>1.7333000000000001E-2</v>
      </c>
    </row>
    <row r="23" spans="2:19" s="24" customFormat="1" ht="12.75" customHeight="1" x14ac:dyDescent="0.25">
      <c r="B23" s="41" t="s">
        <v>47</v>
      </c>
      <c r="C23" s="274"/>
      <c r="D23" s="274"/>
      <c r="E23" s="274"/>
      <c r="F23" s="283"/>
      <c r="G23" s="272"/>
      <c r="H23" s="109">
        <f t="shared" si="0"/>
        <v>9.4791000000000014E-2</v>
      </c>
      <c r="I23" s="274"/>
      <c r="J23" s="274"/>
      <c r="K23" s="274"/>
      <c r="L23" s="272"/>
      <c r="M23" s="287"/>
      <c r="N23" s="272"/>
      <c r="O23" s="43">
        <f>H23+I22+J22+K22</f>
        <v>0.239398</v>
      </c>
      <c r="P23" s="274"/>
      <c r="Q23" s="42">
        <f t="shared" si="1"/>
        <v>4.6199999999999998E-2</v>
      </c>
      <c r="R23" s="274"/>
      <c r="S23" s="44">
        <f>+P22+Q23+R22</f>
        <v>6.3532999999999992E-2</v>
      </c>
    </row>
    <row r="24" spans="2:19" s="24" customFormat="1" ht="12.75" customHeight="1" x14ac:dyDescent="0.25">
      <c r="B24" s="41" t="s">
        <v>7</v>
      </c>
      <c r="C24" s="274"/>
      <c r="D24" s="274"/>
      <c r="E24" s="274"/>
      <c r="F24" s="283"/>
      <c r="G24" s="272"/>
      <c r="H24" s="109">
        <f t="shared" si="0"/>
        <v>8.6760000000000004E-2</v>
      </c>
      <c r="I24" s="274"/>
      <c r="J24" s="274"/>
      <c r="K24" s="274"/>
      <c r="L24" s="272"/>
      <c r="M24" s="287"/>
      <c r="N24" s="272"/>
      <c r="O24" s="43">
        <f>H24+I22+J22+K22</f>
        <v>0.23136699999999999</v>
      </c>
      <c r="P24" s="274"/>
      <c r="Q24" s="42">
        <f t="shared" si="1"/>
        <v>2.7300000000000001E-2</v>
      </c>
      <c r="R24" s="274"/>
      <c r="S24" s="44">
        <f>+P22+Q24+R22</f>
        <v>4.4633000000000006E-2</v>
      </c>
    </row>
    <row r="25" spans="2:19" s="24" customFormat="1" ht="12.75" customHeight="1" x14ac:dyDescent="0.25">
      <c r="B25" s="41" t="s">
        <v>8</v>
      </c>
      <c r="C25" s="274"/>
      <c r="D25" s="274"/>
      <c r="E25" s="274"/>
      <c r="F25" s="283"/>
      <c r="G25" s="272"/>
      <c r="H25" s="109">
        <f t="shared" si="0"/>
        <v>8.7125000000000008E-2</v>
      </c>
      <c r="I25" s="274"/>
      <c r="J25" s="274"/>
      <c r="K25" s="274"/>
      <c r="L25" s="272"/>
      <c r="M25" s="287"/>
      <c r="N25" s="272"/>
      <c r="O25" s="43">
        <f>H25+I22+J22+K22</f>
        <v>0.23173199999999999</v>
      </c>
      <c r="P25" s="274"/>
      <c r="Q25" s="42">
        <f t="shared" si="1"/>
        <v>2.2100000000000002E-2</v>
      </c>
      <c r="R25" s="274"/>
      <c r="S25" s="44">
        <f>+P22+Q25+R22</f>
        <v>3.9432999999999996E-2</v>
      </c>
    </row>
    <row r="26" spans="2:19" s="24" customFormat="1" ht="12.75" customHeight="1" x14ac:dyDescent="0.25">
      <c r="B26" s="41" t="s">
        <v>9</v>
      </c>
      <c r="C26" s="274"/>
      <c r="D26" s="274"/>
      <c r="E26" s="274"/>
      <c r="F26" s="283"/>
      <c r="G26" s="272"/>
      <c r="H26" s="109">
        <f t="shared" si="0"/>
        <v>6.5099999999999991E-2</v>
      </c>
      <c r="I26" s="274"/>
      <c r="J26" s="274"/>
      <c r="K26" s="274"/>
      <c r="L26" s="272"/>
      <c r="M26" s="287"/>
      <c r="N26" s="272"/>
      <c r="O26" s="43">
        <f>H26+I22+J22+K22</f>
        <v>0.20970699999999998</v>
      </c>
      <c r="P26" s="274"/>
      <c r="Q26" s="42">
        <f t="shared" si="1"/>
        <v>1.5800000000000002E-2</v>
      </c>
      <c r="R26" s="274"/>
      <c r="S26" s="44">
        <f>+P22+Q26+R22</f>
        <v>3.3132999999999996E-2</v>
      </c>
    </row>
    <row r="27" spans="2:19" s="24" customFormat="1" ht="12.75" customHeight="1" x14ac:dyDescent="0.25">
      <c r="B27" s="41" t="s">
        <v>10</v>
      </c>
      <c r="C27" s="275"/>
      <c r="D27" s="275"/>
      <c r="E27" s="275"/>
      <c r="F27" s="284"/>
      <c r="G27" s="273"/>
      <c r="H27" s="109">
        <f t="shared" si="0"/>
        <v>3.2975999999999998E-2</v>
      </c>
      <c r="I27" s="275"/>
      <c r="J27" s="275"/>
      <c r="K27" s="275"/>
      <c r="L27" s="273"/>
      <c r="M27" s="288"/>
      <c r="N27" s="273"/>
      <c r="O27" s="43">
        <f>H27+I22+J22+K22</f>
        <v>0.17758299999999999</v>
      </c>
      <c r="P27" s="275"/>
      <c r="Q27" s="45">
        <f t="shared" si="1"/>
        <v>6.6E-3</v>
      </c>
      <c r="R27" s="275"/>
      <c r="S27" s="44">
        <f>+P22+Q27+R22</f>
        <v>2.3932999999999999E-2</v>
      </c>
    </row>
    <row r="28" spans="2:19" s="24" customFormat="1" x14ac:dyDescent="0.25">
      <c r="B28" s="46" t="s">
        <v>27</v>
      </c>
      <c r="C28" s="47"/>
      <c r="D28" s="48"/>
      <c r="E28" s="49"/>
      <c r="F28" s="50"/>
      <c r="G28" s="49"/>
      <c r="H28" s="48"/>
      <c r="I28" s="47"/>
      <c r="J28" s="47"/>
      <c r="K28" s="48"/>
      <c r="L28" s="47"/>
      <c r="M28" s="48"/>
      <c r="N28" s="47"/>
      <c r="O28" s="50"/>
      <c r="P28" s="48"/>
      <c r="Q28" s="49"/>
      <c r="R28" s="49"/>
      <c r="S28" s="49"/>
    </row>
    <row r="29" spans="2:19" s="24" customFormat="1" x14ac:dyDescent="0.25">
      <c r="B29" s="51" t="s">
        <v>19</v>
      </c>
      <c r="C29" s="272" t="s">
        <v>25</v>
      </c>
      <c r="D29" s="272" t="s">
        <v>25</v>
      </c>
      <c r="E29" s="276">
        <f>D172</f>
        <v>63.36</v>
      </c>
      <c r="F29" s="278">
        <f>SUM(C29:E31)</f>
        <v>63.36</v>
      </c>
      <c r="G29" s="52">
        <f>C174</f>
        <v>77.95</v>
      </c>
      <c r="H29" s="272" t="s">
        <v>25</v>
      </c>
      <c r="I29" s="272" t="s">
        <v>25</v>
      </c>
      <c r="J29" s="272" t="s">
        <v>25</v>
      </c>
      <c r="K29" s="272" t="s">
        <v>25</v>
      </c>
      <c r="L29" s="276">
        <f>C186</f>
        <v>-0.03</v>
      </c>
      <c r="M29" s="289">
        <f>C187</f>
        <v>0.08</v>
      </c>
      <c r="N29" s="276">
        <f>C188</f>
        <v>0</v>
      </c>
      <c r="O29" s="54">
        <f>G29+L29+M29+N29</f>
        <v>78</v>
      </c>
      <c r="P29" s="272" t="s">
        <v>25</v>
      </c>
      <c r="Q29" s="276">
        <f>D192</f>
        <v>-26.13</v>
      </c>
      <c r="R29" s="272" t="s">
        <v>25</v>
      </c>
      <c r="S29" s="278">
        <f>Q29</f>
        <v>-26.13</v>
      </c>
    </row>
    <row r="30" spans="2:19" s="24" customFormat="1" x14ac:dyDescent="0.25">
      <c r="B30" s="51" t="s">
        <v>17</v>
      </c>
      <c r="C30" s="274"/>
      <c r="D30" s="274"/>
      <c r="E30" s="276"/>
      <c r="F30" s="278"/>
      <c r="G30" s="52">
        <f>C175</f>
        <v>537.88</v>
      </c>
      <c r="H30" s="274"/>
      <c r="I30" s="274"/>
      <c r="J30" s="274"/>
      <c r="K30" s="274"/>
      <c r="L30" s="276"/>
      <c r="M30" s="289"/>
      <c r="N30" s="276"/>
      <c r="O30" s="54">
        <f>G30+L29+M29+N29</f>
        <v>537.93000000000006</v>
      </c>
      <c r="P30" s="274"/>
      <c r="Q30" s="276"/>
      <c r="R30" s="274"/>
      <c r="S30" s="278"/>
    </row>
    <row r="31" spans="2:19" s="24" customFormat="1" x14ac:dyDescent="0.25">
      <c r="B31" s="55" t="s">
        <v>18</v>
      </c>
      <c r="C31" s="275"/>
      <c r="D31" s="275"/>
      <c r="E31" s="277"/>
      <c r="F31" s="279"/>
      <c r="G31" s="56">
        <f>C176</f>
        <v>1137.8000000000002</v>
      </c>
      <c r="H31" s="275"/>
      <c r="I31" s="275"/>
      <c r="J31" s="275"/>
      <c r="K31" s="275"/>
      <c r="L31" s="277"/>
      <c r="M31" s="290"/>
      <c r="N31" s="277"/>
      <c r="O31" s="58">
        <f>G31+L29+M29+N29</f>
        <v>1137.8500000000001</v>
      </c>
      <c r="P31" s="275"/>
      <c r="Q31" s="277"/>
      <c r="R31" s="275"/>
      <c r="S31" s="279"/>
    </row>
    <row r="32" spans="2:19" s="24" customFormat="1" ht="25.5" customHeight="1" x14ac:dyDescent="0.25">
      <c r="B32" s="59" t="s">
        <v>32</v>
      </c>
      <c r="C32" s="269" t="s">
        <v>33</v>
      </c>
      <c r="D32" s="270"/>
      <c r="E32" s="270"/>
      <c r="F32" s="270"/>
      <c r="G32" s="270"/>
      <c r="H32" s="270"/>
      <c r="I32" s="270"/>
      <c r="J32" s="270"/>
      <c r="K32" s="270"/>
      <c r="L32" s="270"/>
      <c r="M32" s="270"/>
      <c r="N32" s="270"/>
      <c r="O32" s="270"/>
      <c r="P32" s="270"/>
      <c r="Q32" s="270"/>
      <c r="R32" s="270"/>
      <c r="S32" s="271"/>
    </row>
    <row r="33" spans="2:19" s="64" customFormat="1" x14ac:dyDescent="0.25">
      <c r="B33" s="60" t="s">
        <v>20</v>
      </c>
      <c r="C33" s="61"/>
      <c r="D33" s="61"/>
      <c r="E33" s="61"/>
      <c r="F33" s="62"/>
      <c r="G33" s="61"/>
      <c r="H33" s="61"/>
      <c r="I33" s="61"/>
      <c r="J33" s="61"/>
      <c r="K33" s="61"/>
      <c r="L33" s="61"/>
      <c r="M33" s="61"/>
      <c r="N33" s="61"/>
      <c r="O33" s="63"/>
      <c r="P33" s="61"/>
      <c r="Q33" s="61"/>
    </row>
    <row r="34" spans="2:19" x14ac:dyDescent="0.25"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2:19" ht="24" customHeight="1" x14ac:dyDescent="0.25">
      <c r="B35" s="23" t="s">
        <v>41</v>
      </c>
      <c r="C35" s="8"/>
      <c r="D35" s="8"/>
      <c r="E35" s="8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</row>
    <row r="36" spans="2:19" s="24" customFormat="1" ht="15" customHeight="1" x14ac:dyDescent="0.25">
      <c r="B36" s="33" t="s">
        <v>30</v>
      </c>
      <c r="C36" s="116"/>
      <c r="D36" s="117"/>
      <c r="E36" s="117"/>
      <c r="F36" s="280" t="s">
        <v>24</v>
      </c>
      <c r="G36" s="120"/>
      <c r="H36" s="121"/>
      <c r="I36" s="121"/>
      <c r="J36" s="121"/>
      <c r="K36" s="121"/>
      <c r="L36" s="121"/>
      <c r="M36" s="121"/>
      <c r="N36" s="121"/>
      <c r="O36" s="280" t="s">
        <v>39</v>
      </c>
      <c r="P36" s="120"/>
      <c r="Q36" s="121"/>
      <c r="R36" s="121"/>
      <c r="S36" s="280" t="s">
        <v>26</v>
      </c>
    </row>
    <row r="37" spans="2:19" s="24" customFormat="1" ht="15" customHeight="1" x14ac:dyDescent="0.25">
      <c r="B37" s="34" t="s">
        <v>31</v>
      </c>
      <c r="C37" s="118"/>
      <c r="D37" s="119"/>
      <c r="E37" s="119"/>
      <c r="F37" s="281"/>
      <c r="G37" s="122"/>
      <c r="H37" s="123"/>
      <c r="I37" s="123"/>
      <c r="J37" s="123"/>
      <c r="K37" s="123"/>
      <c r="L37" s="123"/>
      <c r="M37" s="123"/>
      <c r="N37" s="123"/>
      <c r="O37" s="281"/>
      <c r="P37" s="122"/>
      <c r="Q37" s="123"/>
      <c r="R37" s="123"/>
      <c r="S37" s="281"/>
    </row>
    <row r="38" spans="2:19" s="24" customFormat="1" ht="15" customHeight="1" x14ac:dyDescent="0.25">
      <c r="B38" s="35" t="s">
        <v>58</v>
      </c>
      <c r="C38" s="36" t="s">
        <v>57</v>
      </c>
      <c r="D38" s="36" t="s">
        <v>13</v>
      </c>
      <c r="E38" s="36" t="s">
        <v>0</v>
      </c>
      <c r="F38" s="282"/>
      <c r="G38" s="65" t="s">
        <v>14</v>
      </c>
      <c r="H38" s="65" t="s">
        <v>15</v>
      </c>
      <c r="I38" s="65" t="s">
        <v>6</v>
      </c>
      <c r="J38" s="65" t="s">
        <v>5</v>
      </c>
      <c r="K38" s="65" t="s">
        <v>1</v>
      </c>
      <c r="L38" s="37" t="s">
        <v>22</v>
      </c>
      <c r="M38" s="38" t="s">
        <v>23</v>
      </c>
      <c r="N38" s="37" t="s">
        <v>48</v>
      </c>
      <c r="O38" s="282"/>
      <c r="P38" s="65" t="s">
        <v>4</v>
      </c>
      <c r="Q38" s="66" t="s">
        <v>2</v>
      </c>
      <c r="R38" s="65" t="s">
        <v>16</v>
      </c>
      <c r="S38" s="282"/>
    </row>
    <row r="39" spans="2:19" s="24" customFormat="1" x14ac:dyDescent="0.25">
      <c r="B39" s="39" t="s">
        <v>28</v>
      </c>
      <c r="C39" s="114"/>
      <c r="D39" s="115"/>
      <c r="E39" s="115"/>
      <c r="F39" s="110"/>
      <c r="G39" s="115"/>
      <c r="H39" s="114"/>
      <c r="I39" s="115"/>
      <c r="J39" s="115"/>
      <c r="K39" s="115"/>
      <c r="L39" s="115"/>
      <c r="M39" s="115"/>
      <c r="N39" s="115"/>
      <c r="O39" s="68"/>
      <c r="P39" s="114"/>
      <c r="Q39" s="115"/>
      <c r="R39" s="40"/>
      <c r="S39" s="40"/>
    </row>
    <row r="40" spans="2:19" s="24" customFormat="1" x14ac:dyDescent="0.25">
      <c r="B40" s="41" t="s">
        <v>21</v>
      </c>
      <c r="C40" s="274">
        <f>ROUND(B14*C170,6)</f>
        <v>0.30749100000000001</v>
      </c>
      <c r="D40" s="274">
        <f>ROUND(B14*C171,6)</f>
        <v>4.4595999999999997E-2</v>
      </c>
      <c r="E40" s="274">
        <f>C172</f>
        <v>7.9459999999999999E-3</v>
      </c>
      <c r="F40" s="291">
        <f>SUM(C40:E45)</f>
        <v>0.36003300000000005</v>
      </c>
      <c r="G40" s="272" t="s">
        <v>25</v>
      </c>
      <c r="H40" s="67">
        <f t="shared" ref="H40:H45" si="2">D177</f>
        <v>0</v>
      </c>
      <c r="I40" s="274">
        <f>ROUND(B14*D183,6)</f>
        <v>0.128966</v>
      </c>
      <c r="J40" s="274">
        <f>C184</f>
        <v>1.186E-3</v>
      </c>
      <c r="K40" s="274">
        <f>C185</f>
        <v>1.4455000000000001E-2</v>
      </c>
      <c r="L40" s="272" t="s">
        <v>25</v>
      </c>
      <c r="M40" s="272" t="s">
        <v>25</v>
      </c>
      <c r="N40" s="272" t="s">
        <v>25</v>
      </c>
      <c r="O40" s="68">
        <f>H40+I40+J40+K40</f>
        <v>0.14460699999999999</v>
      </c>
      <c r="P40" s="285">
        <f>C191</f>
        <v>1.2695E-2</v>
      </c>
      <c r="Q40" s="69">
        <f t="shared" ref="Q40:Q45" si="3">C192</f>
        <v>0</v>
      </c>
      <c r="R40" s="274">
        <f>C198</f>
        <v>4.6379999999999998E-3</v>
      </c>
      <c r="S40" s="44">
        <f>+P40+Q40+R40</f>
        <v>1.7333000000000001E-2</v>
      </c>
    </row>
    <row r="41" spans="2:19" s="24" customFormat="1" x14ac:dyDescent="0.25">
      <c r="B41" s="41" t="s">
        <v>47</v>
      </c>
      <c r="C41" s="274"/>
      <c r="D41" s="274"/>
      <c r="E41" s="274"/>
      <c r="F41" s="291"/>
      <c r="G41" s="272"/>
      <c r="H41" s="67">
        <f t="shared" si="2"/>
        <v>6.9823999999999997E-2</v>
      </c>
      <c r="I41" s="274"/>
      <c r="J41" s="274"/>
      <c r="K41" s="274"/>
      <c r="L41" s="272"/>
      <c r="M41" s="272"/>
      <c r="N41" s="272"/>
      <c r="O41" s="68">
        <f>H41+I40+J40+K40</f>
        <v>0.21443099999999998</v>
      </c>
      <c r="P41" s="285"/>
      <c r="Q41" s="69">
        <f t="shared" si="3"/>
        <v>4.6199999999999998E-2</v>
      </c>
      <c r="R41" s="274"/>
      <c r="S41" s="44">
        <f>+P40+Q41+R40</f>
        <v>6.3532999999999992E-2</v>
      </c>
    </row>
    <row r="42" spans="2:19" s="24" customFormat="1" x14ac:dyDescent="0.25">
      <c r="B42" s="41" t="s">
        <v>7</v>
      </c>
      <c r="C42" s="274"/>
      <c r="D42" s="274"/>
      <c r="E42" s="274"/>
      <c r="F42" s="291"/>
      <c r="G42" s="272"/>
      <c r="H42" s="67">
        <f t="shared" si="2"/>
        <v>6.3909000000000007E-2</v>
      </c>
      <c r="I42" s="274"/>
      <c r="J42" s="274"/>
      <c r="K42" s="274"/>
      <c r="L42" s="272"/>
      <c r="M42" s="272"/>
      <c r="N42" s="272"/>
      <c r="O42" s="68">
        <f>H42+I40+J40+K40</f>
        <v>0.20851600000000001</v>
      </c>
      <c r="P42" s="285"/>
      <c r="Q42" s="69">
        <f t="shared" si="3"/>
        <v>2.7300000000000001E-2</v>
      </c>
      <c r="R42" s="274"/>
      <c r="S42" s="44">
        <f>+P40+Q42+R40</f>
        <v>4.4633000000000006E-2</v>
      </c>
    </row>
    <row r="43" spans="2:19" s="24" customFormat="1" x14ac:dyDescent="0.25">
      <c r="B43" s="41" t="s">
        <v>8</v>
      </c>
      <c r="C43" s="274"/>
      <c r="D43" s="274"/>
      <c r="E43" s="274"/>
      <c r="F43" s="291"/>
      <c r="G43" s="272"/>
      <c r="H43" s="67">
        <f t="shared" si="2"/>
        <v>6.4177999999999999E-2</v>
      </c>
      <c r="I43" s="274"/>
      <c r="J43" s="274"/>
      <c r="K43" s="274"/>
      <c r="L43" s="272"/>
      <c r="M43" s="272"/>
      <c r="N43" s="272"/>
      <c r="O43" s="68">
        <f>H43+I40+J40+K40</f>
        <v>0.20878499999999997</v>
      </c>
      <c r="P43" s="285"/>
      <c r="Q43" s="69">
        <f t="shared" si="3"/>
        <v>2.2100000000000002E-2</v>
      </c>
      <c r="R43" s="274"/>
      <c r="S43" s="44">
        <f>+P40+Q43+R40</f>
        <v>3.9432999999999996E-2</v>
      </c>
    </row>
    <row r="44" spans="2:19" s="24" customFormat="1" x14ac:dyDescent="0.25">
      <c r="B44" s="41" t="s">
        <v>9</v>
      </c>
      <c r="C44" s="274"/>
      <c r="D44" s="274"/>
      <c r="E44" s="274"/>
      <c r="F44" s="291"/>
      <c r="G44" s="272"/>
      <c r="H44" s="67">
        <f t="shared" si="2"/>
        <v>4.7953999999999997E-2</v>
      </c>
      <c r="I44" s="274"/>
      <c r="J44" s="274"/>
      <c r="K44" s="274"/>
      <c r="L44" s="272"/>
      <c r="M44" s="272"/>
      <c r="N44" s="272"/>
      <c r="O44" s="68">
        <f>H44+I40+J40+K40</f>
        <v>0.19256099999999998</v>
      </c>
      <c r="P44" s="285"/>
      <c r="Q44" s="69">
        <f t="shared" si="3"/>
        <v>1.5800000000000002E-2</v>
      </c>
      <c r="R44" s="274"/>
      <c r="S44" s="44">
        <f>+P40+Q44+R40</f>
        <v>3.3132999999999996E-2</v>
      </c>
    </row>
    <row r="45" spans="2:19" s="24" customFormat="1" x14ac:dyDescent="0.25">
      <c r="B45" s="41" t="s">
        <v>10</v>
      </c>
      <c r="C45" s="275"/>
      <c r="D45" s="275"/>
      <c r="E45" s="275"/>
      <c r="F45" s="292"/>
      <c r="G45" s="273"/>
      <c r="H45" s="67">
        <f t="shared" si="2"/>
        <v>2.4291E-2</v>
      </c>
      <c r="I45" s="275"/>
      <c r="J45" s="275"/>
      <c r="K45" s="275"/>
      <c r="L45" s="273"/>
      <c r="M45" s="273"/>
      <c r="N45" s="273"/>
      <c r="O45" s="68">
        <f>H45+I40+J40+K40</f>
        <v>0.16889799999999999</v>
      </c>
      <c r="P45" s="286"/>
      <c r="Q45" s="70">
        <f t="shared" si="3"/>
        <v>6.6E-3</v>
      </c>
      <c r="R45" s="275"/>
      <c r="S45" s="44">
        <f>+P40+Q45+R40</f>
        <v>2.3932999999999999E-2</v>
      </c>
    </row>
    <row r="46" spans="2:19" s="24" customFormat="1" x14ac:dyDescent="0.25">
      <c r="B46" s="46" t="s">
        <v>27</v>
      </c>
      <c r="C46" s="47"/>
      <c r="D46" s="71"/>
      <c r="E46" s="47"/>
      <c r="F46" s="50"/>
      <c r="G46" s="72"/>
      <c r="H46" s="47"/>
      <c r="I46" s="48"/>
      <c r="J46" s="47"/>
      <c r="K46" s="47"/>
      <c r="L46" s="47"/>
      <c r="M46" s="47"/>
      <c r="N46" s="47"/>
      <c r="O46" s="50"/>
      <c r="P46" s="47"/>
      <c r="Q46" s="48"/>
      <c r="R46" s="49"/>
      <c r="S46" s="49"/>
    </row>
    <row r="47" spans="2:19" s="24" customFormat="1" x14ac:dyDescent="0.25">
      <c r="B47" s="51" t="s">
        <v>19</v>
      </c>
      <c r="C47" s="272" t="s">
        <v>25</v>
      </c>
      <c r="D47" s="272" t="s">
        <v>25</v>
      </c>
      <c r="E47" s="276">
        <f>D172</f>
        <v>63.36</v>
      </c>
      <c r="F47" s="278">
        <f>SUM(C47:E49)</f>
        <v>63.36</v>
      </c>
      <c r="G47" s="53">
        <f>D174</f>
        <v>67.39</v>
      </c>
      <c r="H47" s="272" t="s">
        <v>25</v>
      </c>
      <c r="I47" s="272" t="s">
        <v>25</v>
      </c>
      <c r="J47" s="272" t="s">
        <v>25</v>
      </c>
      <c r="K47" s="272" t="s">
        <v>25</v>
      </c>
      <c r="L47" s="276">
        <f>D186</f>
        <v>-0.25</v>
      </c>
      <c r="M47" s="276">
        <f>D187</f>
        <v>0.06</v>
      </c>
      <c r="N47" s="276">
        <f>D188</f>
        <v>0</v>
      </c>
      <c r="O47" s="54">
        <f>G47+L47+M47+N47</f>
        <v>67.2</v>
      </c>
      <c r="P47" s="272" t="s">
        <v>25</v>
      </c>
      <c r="Q47" s="276">
        <f>D192</f>
        <v>-26.13</v>
      </c>
      <c r="R47" s="272" t="s">
        <v>25</v>
      </c>
      <c r="S47" s="278">
        <f>Q47</f>
        <v>-26.13</v>
      </c>
    </row>
    <row r="48" spans="2:19" s="24" customFormat="1" x14ac:dyDescent="0.25">
      <c r="B48" s="51" t="s">
        <v>17</v>
      </c>
      <c r="C48" s="274"/>
      <c r="D48" s="274"/>
      <c r="E48" s="276"/>
      <c r="F48" s="278"/>
      <c r="G48" s="53">
        <f>D175</f>
        <v>469.74</v>
      </c>
      <c r="H48" s="274"/>
      <c r="I48" s="274"/>
      <c r="J48" s="274"/>
      <c r="K48" s="274"/>
      <c r="L48" s="276"/>
      <c r="M48" s="276"/>
      <c r="N48" s="276"/>
      <c r="O48" s="54">
        <f>G48+L47+M47+N47</f>
        <v>469.55</v>
      </c>
      <c r="P48" s="274"/>
      <c r="Q48" s="276"/>
      <c r="R48" s="274"/>
      <c r="S48" s="278"/>
    </row>
    <row r="49" spans="2:32" s="24" customFormat="1" x14ac:dyDescent="0.25">
      <c r="B49" s="55" t="s">
        <v>18</v>
      </c>
      <c r="C49" s="275"/>
      <c r="D49" s="275"/>
      <c r="E49" s="277"/>
      <c r="F49" s="279"/>
      <c r="G49" s="57">
        <f>D176</f>
        <v>975.12000000000012</v>
      </c>
      <c r="H49" s="275"/>
      <c r="I49" s="275"/>
      <c r="J49" s="275"/>
      <c r="K49" s="275"/>
      <c r="L49" s="277"/>
      <c r="M49" s="277"/>
      <c r="N49" s="277"/>
      <c r="O49" s="58">
        <f>G49+L47+M47+N47</f>
        <v>974.93000000000006</v>
      </c>
      <c r="P49" s="275"/>
      <c r="Q49" s="277"/>
      <c r="R49" s="275"/>
      <c r="S49" s="279"/>
    </row>
    <row r="50" spans="2:32" s="24" customFormat="1" ht="25.5" customHeight="1" x14ac:dyDescent="0.25">
      <c r="B50" s="59" t="s">
        <v>32</v>
      </c>
      <c r="C50" s="269" t="s">
        <v>33</v>
      </c>
      <c r="D50" s="270"/>
      <c r="E50" s="270"/>
      <c r="F50" s="270"/>
      <c r="G50" s="270"/>
      <c r="H50" s="270"/>
      <c r="I50" s="270"/>
      <c r="J50" s="270"/>
      <c r="K50" s="270"/>
      <c r="L50" s="270"/>
      <c r="M50" s="270"/>
      <c r="N50" s="270"/>
      <c r="O50" s="270"/>
      <c r="P50" s="270"/>
      <c r="Q50" s="270"/>
      <c r="R50" s="270"/>
      <c r="S50" s="271"/>
    </row>
    <row r="51" spans="2:32" s="24" customFormat="1" x14ac:dyDescent="0.25">
      <c r="B51" s="73" t="s">
        <v>20</v>
      </c>
      <c r="C51" s="74"/>
      <c r="D51" s="74"/>
      <c r="E51" s="74"/>
      <c r="F51" s="75"/>
      <c r="G51" s="74"/>
      <c r="H51" s="74"/>
      <c r="I51" s="74"/>
      <c r="J51" s="74"/>
      <c r="K51" s="74"/>
      <c r="L51" s="74"/>
      <c r="M51" s="74"/>
      <c r="N51" s="74"/>
      <c r="O51" s="75"/>
      <c r="P51" s="74"/>
      <c r="Q51" s="74"/>
    </row>
    <row r="52" spans="2:32" s="10" customFormat="1" x14ac:dyDescent="0.25">
      <c r="B52" s="16"/>
      <c r="C52" s="12"/>
      <c r="D52" s="12"/>
      <c r="E52" s="12"/>
      <c r="F52" s="14"/>
      <c r="G52" s="12"/>
      <c r="H52" s="12"/>
      <c r="I52" s="12"/>
      <c r="J52" s="12"/>
      <c r="K52" s="12"/>
      <c r="L52" s="12"/>
      <c r="M52" s="12"/>
      <c r="N52" s="12"/>
      <c r="O52" s="14"/>
      <c r="P52" s="12"/>
      <c r="Q52" s="12"/>
      <c r="Z52" s="15"/>
      <c r="AA52" s="15"/>
      <c r="AB52" s="15"/>
      <c r="AC52" s="15"/>
      <c r="AD52" s="15"/>
      <c r="AE52" s="15"/>
      <c r="AF52" s="15"/>
    </row>
    <row r="53" spans="2:32" s="10" customFormat="1" ht="24" customHeight="1" x14ac:dyDescent="0.25">
      <c r="B53" s="23" t="s">
        <v>42</v>
      </c>
      <c r="C53" s="12"/>
      <c r="D53" s="12"/>
      <c r="E53" s="12"/>
      <c r="F53" s="14"/>
      <c r="G53" s="12"/>
      <c r="H53" s="12"/>
      <c r="I53" s="12"/>
      <c r="J53" s="12"/>
      <c r="K53" s="12"/>
      <c r="L53" s="12"/>
      <c r="M53" s="12"/>
      <c r="N53" s="12"/>
      <c r="O53" s="14"/>
      <c r="P53" s="12"/>
      <c r="Q53" s="12"/>
      <c r="Z53" s="15"/>
      <c r="AA53" s="15"/>
      <c r="AB53" s="15"/>
      <c r="AC53" s="15"/>
      <c r="AD53" s="15"/>
      <c r="AE53" s="15"/>
      <c r="AF53" s="15"/>
    </row>
    <row r="54" spans="2:32" s="64" customFormat="1" ht="15" customHeight="1" x14ac:dyDescent="0.25">
      <c r="B54" s="33" t="s">
        <v>30</v>
      </c>
      <c r="C54" s="124"/>
      <c r="D54" s="125"/>
      <c r="E54" s="125"/>
      <c r="F54" s="280" t="s">
        <v>24</v>
      </c>
      <c r="G54" s="124"/>
      <c r="H54" s="125"/>
      <c r="I54" s="125"/>
      <c r="J54" s="125"/>
      <c r="K54" s="125"/>
      <c r="L54" s="125"/>
      <c r="M54" s="125"/>
      <c r="N54" s="125"/>
      <c r="O54" s="280" t="s">
        <v>39</v>
      </c>
      <c r="P54" s="124"/>
      <c r="Q54" s="125"/>
      <c r="R54" s="126"/>
      <c r="S54" s="280" t="s">
        <v>26</v>
      </c>
    </row>
    <row r="55" spans="2:32" s="24" customFormat="1" ht="15" customHeight="1" x14ac:dyDescent="0.25">
      <c r="B55" s="34" t="s">
        <v>34</v>
      </c>
      <c r="C55" s="118"/>
      <c r="D55" s="119"/>
      <c r="E55" s="119"/>
      <c r="F55" s="281"/>
      <c r="G55" s="122"/>
      <c r="H55" s="123"/>
      <c r="I55" s="123"/>
      <c r="J55" s="123"/>
      <c r="K55" s="123"/>
      <c r="L55" s="123"/>
      <c r="M55" s="123"/>
      <c r="N55" s="123"/>
      <c r="O55" s="281"/>
      <c r="P55" s="122"/>
      <c r="Q55" s="123"/>
      <c r="R55" s="123"/>
      <c r="S55" s="281"/>
    </row>
    <row r="56" spans="2:32" s="24" customFormat="1" ht="15" customHeight="1" x14ac:dyDescent="0.25">
      <c r="B56" s="35" t="s">
        <v>58</v>
      </c>
      <c r="C56" s="36" t="s">
        <v>57</v>
      </c>
      <c r="D56" s="36" t="s">
        <v>13</v>
      </c>
      <c r="E56" s="36" t="s">
        <v>0</v>
      </c>
      <c r="F56" s="282"/>
      <c r="G56" s="65" t="s">
        <v>14</v>
      </c>
      <c r="H56" s="65" t="s">
        <v>15</v>
      </c>
      <c r="I56" s="65" t="s">
        <v>6</v>
      </c>
      <c r="J56" s="65" t="s">
        <v>5</v>
      </c>
      <c r="K56" s="65" t="s">
        <v>1</v>
      </c>
      <c r="L56" s="37" t="s">
        <v>22</v>
      </c>
      <c r="M56" s="38" t="s">
        <v>23</v>
      </c>
      <c r="N56" s="37" t="s">
        <v>48</v>
      </c>
      <c r="O56" s="282"/>
      <c r="P56" s="65" t="s">
        <v>4</v>
      </c>
      <c r="Q56" s="66" t="s">
        <v>2</v>
      </c>
      <c r="R56" s="65" t="s">
        <v>16</v>
      </c>
      <c r="S56" s="282"/>
    </row>
    <row r="57" spans="2:32" s="24" customFormat="1" x14ac:dyDescent="0.25">
      <c r="B57" s="39" t="s">
        <v>28</v>
      </c>
      <c r="C57" s="108"/>
      <c r="D57" s="106"/>
      <c r="E57" s="106"/>
      <c r="F57" s="111"/>
      <c r="G57" s="106"/>
      <c r="H57" s="108"/>
      <c r="I57" s="106"/>
      <c r="J57" s="106"/>
      <c r="K57" s="106"/>
      <c r="L57" s="106"/>
      <c r="M57" s="106"/>
      <c r="N57" s="106"/>
      <c r="O57" s="44"/>
      <c r="P57" s="108"/>
      <c r="Q57" s="106"/>
      <c r="R57" s="40"/>
      <c r="S57" s="40"/>
    </row>
    <row r="58" spans="2:32" s="24" customFormat="1" x14ac:dyDescent="0.25">
      <c r="B58" s="41" t="s">
        <v>21</v>
      </c>
      <c r="C58" s="274">
        <f>ROUND(B14*C170,6)</f>
        <v>0.30749100000000001</v>
      </c>
      <c r="D58" s="274">
        <f>ROUND(B14*C171,6)</f>
        <v>4.4595999999999997E-2</v>
      </c>
      <c r="E58" s="274">
        <f>C172</f>
        <v>7.9459999999999999E-3</v>
      </c>
      <c r="F58" s="283">
        <f>SUM(C58:E63)</f>
        <v>0.36003300000000005</v>
      </c>
      <c r="G58" s="272" t="s">
        <v>25</v>
      </c>
      <c r="H58" s="76">
        <f t="shared" ref="H58:H63" si="4">E177</f>
        <v>0</v>
      </c>
      <c r="I58" s="274">
        <f>ROUND(B14*E183,6)</f>
        <v>0.128966</v>
      </c>
      <c r="J58" s="274">
        <f>C184</f>
        <v>1.186E-3</v>
      </c>
      <c r="K58" s="274">
        <f>C185</f>
        <v>1.4455000000000001E-2</v>
      </c>
      <c r="L58" s="272" t="s">
        <v>25</v>
      </c>
      <c r="M58" s="272" t="s">
        <v>25</v>
      </c>
      <c r="N58" s="272" t="s">
        <v>25</v>
      </c>
      <c r="O58" s="44">
        <f>H58+I58+J58+K58</f>
        <v>0.14460699999999999</v>
      </c>
      <c r="P58" s="285">
        <f>C191</f>
        <v>1.2695E-2</v>
      </c>
      <c r="Q58" s="42">
        <f t="shared" ref="Q58:Q63" si="5">C192</f>
        <v>0</v>
      </c>
      <c r="R58" s="274">
        <f>C198</f>
        <v>4.6379999999999998E-3</v>
      </c>
      <c r="S58" s="44">
        <f>+P58+Q58+R58</f>
        <v>1.7333000000000001E-2</v>
      </c>
    </row>
    <row r="59" spans="2:32" s="24" customFormat="1" x14ac:dyDescent="0.25">
      <c r="B59" s="41" t="s">
        <v>47</v>
      </c>
      <c r="C59" s="274"/>
      <c r="D59" s="274"/>
      <c r="E59" s="274"/>
      <c r="F59" s="283"/>
      <c r="G59" s="272"/>
      <c r="H59" s="76">
        <f t="shared" si="4"/>
        <v>9.5524999999999999E-2</v>
      </c>
      <c r="I59" s="274"/>
      <c r="J59" s="274"/>
      <c r="K59" s="274"/>
      <c r="L59" s="272"/>
      <c r="M59" s="272"/>
      <c r="N59" s="272"/>
      <c r="O59" s="44">
        <f>H59+I58+J58+K58</f>
        <v>0.24013199999999998</v>
      </c>
      <c r="P59" s="285"/>
      <c r="Q59" s="42">
        <f t="shared" si="5"/>
        <v>4.6199999999999998E-2</v>
      </c>
      <c r="R59" s="274"/>
      <c r="S59" s="44">
        <f>+P58+Q59+R58</f>
        <v>6.3532999999999992E-2</v>
      </c>
    </row>
    <row r="60" spans="2:32" s="24" customFormat="1" x14ac:dyDescent="0.25">
      <c r="B60" s="41" t="s">
        <v>7</v>
      </c>
      <c r="C60" s="274"/>
      <c r="D60" s="274"/>
      <c r="E60" s="274"/>
      <c r="F60" s="283"/>
      <c r="G60" s="272"/>
      <c r="H60" s="76">
        <f t="shared" si="4"/>
        <v>8.7431999999999996E-2</v>
      </c>
      <c r="I60" s="274"/>
      <c r="J60" s="274"/>
      <c r="K60" s="274"/>
      <c r="L60" s="272"/>
      <c r="M60" s="272"/>
      <c r="N60" s="272"/>
      <c r="O60" s="44">
        <f>H60+I58+J58+K58</f>
        <v>0.23203899999999997</v>
      </c>
      <c r="P60" s="285"/>
      <c r="Q60" s="42">
        <f t="shared" si="5"/>
        <v>2.7300000000000001E-2</v>
      </c>
      <c r="R60" s="274"/>
      <c r="S60" s="44">
        <f>+P58+Q60+R58</f>
        <v>4.4633000000000006E-2</v>
      </c>
    </row>
    <row r="61" spans="2:32" s="24" customFormat="1" x14ac:dyDescent="0.25">
      <c r="B61" s="41" t="s">
        <v>8</v>
      </c>
      <c r="C61" s="274"/>
      <c r="D61" s="274"/>
      <c r="E61" s="274"/>
      <c r="F61" s="283"/>
      <c r="G61" s="272"/>
      <c r="H61" s="76">
        <f t="shared" si="4"/>
        <v>8.7799999999999989E-2</v>
      </c>
      <c r="I61" s="274"/>
      <c r="J61" s="274"/>
      <c r="K61" s="274"/>
      <c r="L61" s="272"/>
      <c r="M61" s="272"/>
      <c r="N61" s="272"/>
      <c r="O61" s="44">
        <f>H61+I58+J58+K58</f>
        <v>0.23240699999999997</v>
      </c>
      <c r="P61" s="285"/>
      <c r="Q61" s="42">
        <f t="shared" si="5"/>
        <v>2.2100000000000002E-2</v>
      </c>
      <c r="R61" s="274"/>
      <c r="S61" s="44">
        <f>+P58+Q61+R58</f>
        <v>3.9432999999999996E-2</v>
      </c>
    </row>
    <row r="62" spans="2:32" s="24" customFormat="1" x14ac:dyDescent="0.25">
      <c r="B62" s="41" t="s">
        <v>9</v>
      </c>
      <c r="C62" s="274"/>
      <c r="D62" s="274"/>
      <c r="E62" s="274"/>
      <c r="F62" s="283"/>
      <c r="G62" s="272"/>
      <c r="H62" s="76">
        <f t="shared" si="4"/>
        <v>6.5604999999999997E-2</v>
      </c>
      <c r="I62" s="274"/>
      <c r="J62" s="274"/>
      <c r="K62" s="274"/>
      <c r="L62" s="272"/>
      <c r="M62" s="272"/>
      <c r="N62" s="272"/>
      <c r="O62" s="44">
        <f>H62+I58+J58+K58</f>
        <v>0.21021199999999998</v>
      </c>
      <c r="P62" s="285"/>
      <c r="Q62" s="42">
        <f t="shared" si="5"/>
        <v>1.5800000000000002E-2</v>
      </c>
      <c r="R62" s="274"/>
      <c r="S62" s="44">
        <f>+P58+Q62+R58</f>
        <v>3.3132999999999996E-2</v>
      </c>
    </row>
    <row r="63" spans="2:32" s="24" customFormat="1" x14ac:dyDescent="0.25">
      <c r="B63" s="41" t="s">
        <v>10</v>
      </c>
      <c r="C63" s="275"/>
      <c r="D63" s="275"/>
      <c r="E63" s="275"/>
      <c r="F63" s="284"/>
      <c r="G63" s="273"/>
      <c r="H63" s="76">
        <f t="shared" si="4"/>
        <v>3.3231000000000004E-2</v>
      </c>
      <c r="I63" s="275"/>
      <c r="J63" s="275"/>
      <c r="K63" s="275"/>
      <c r="L63" s="273"/>
      <c r="M63" s="273"/>
      <c r="N63" s="273"/>
      <c r="O63" s="44">
        <f>H63+I58+J58+K58</f>
        <v>0.177838</v>
      </c>
      <c r="P63" s="286"/>
      <c r="Q63" s="45">
        <f t="shared" si="5"/>
        <v>6.6E-3</v>
      </c>
      <c r="R63" s="275"/>
      <c r="S63" s="44">
        <f>+P58+Q63+R58</f>
        <v>2.3932999999999999E-2</v>
      </c>
    </row>
    <row r="64" spans="2:32" s="24" customFormat="1" x14ac:dyDescent="0.25">
      <c r="B64" s="46" t="s">
        <v>27</v>
      </c>
      <c r="C64" s="47"/>
      <c r="D64" s="48"/>
      <c r="E64" s="47"/>
      <c r="F64" s="50"/>
      <c r="G64" s="72"/>
      <c r="H64" s="47"/>
      <c r="I64" s="48"/>
      <c r="J64" s="47"/>
      <c r="K64" s="47"/>
      <c r="L64" s="47"/>
      <c r="M64" s="47"/>
      <c r="N64" s="47"/>
      <c r="O64" s="50"/>
      <c r="P64" s="47"/>
      <c r="Q64" s="48"/>
      <c r="R64" s="49"/>
      <c r="S64" s="49"/>
    </row>
    <row r="65" spans="2:19" s="24" customFormat="1" x14ac:dyDescent="0.25">
      <c r="B65" s="51" t="s">
        <v>19</v>
      </c>
      <c r="C65" s="272" t="s">
        <v>25</v>
      </c>
      <c r="D65" s="272" t="s">
        <v>25</v>
      </c>
      <c r="E65" s="276">
        <f>D172</f>
        <v>63.36</v>
      </c>
      <c r="F65" s="278">
        <f>SUM(C65:E67)</f>
        <v>63.36</v>
      </c>
      <c r="G65" s="53">
        <f>E174</f>
        <v>73.39</v>
      </c>
      <c r="H65" s="272" t="s">
        <v>25</v>
      </c>
      <c r="I65" s="272" t="s">
        <v>25</v>
      </c>
      <c r="J65" s="272" t="s">
        <v>25</v>
      </c>
      <c r="K65" s="272" t="s">
        <v>25</v>
      </c>
      <c r="L65" s="276">
        <f>E186</f>
        <v>0</v>
      </c>
      <c r="M65" s="276">
        <f>E187</f>
        <v>0</v>
      </c>
      <c r="N65" s="276">
        <f>E188</f>
        <v>0</v>
      </c>
      <c r="O65" s="54">
        <f>G65+L65+M65+N65</f>
        <v>73.39</v>
      </c>
      <c r="P65" s="272" t="s">
        <v>25</v>
      </c>
      <c r="Q65" s="276">
        <f>D192</f>
        <v>-26.13</v>
      </c>
      <c r="R65" s="272" t="s">
        <v>25</v>
      </c>
      <c r="S65" s="278">
        <f>Q65</f>
        <v>-26.13</v>
      </c>
    </row>
    <row r="66" spans="2:19" s="24" customFormat="1" x14ac:dyDescent="0.25">
      <c r="B66" s="51" t="s">
        <v>17</v>
      </c>
      <c r="C66" s="274"/>
      <c r="D66" s="274"/>
      <c r="E66" s="276"/>
      <c r="F66" s="278"/>
      <c r="G66" s="53">
        <f>E175</f>
        <v>468.45000000000005</v>
      </c>
      <c r="H66" s="274"/>
      <c r="I66" s="274"/>
      <c r="J66" s="274"/>
      <c r="K66" s="274"/>
      <c r="L66" s="276"/>
      <c r="M66" s="276"/>
      <c r="N66" s="276"/>
      <c r="O66" s="54">
        <f>G66+L65+M65+N65</f>
        <v>468.45000000000005</v>
      </c>
      <c r="P66" s="274"/>
      <c r="Q66" s="276"/>
      <c r="R66" s="274"/>
      <c r="S66" s="278"/>
    </row>
    <row r="67" spans="2:19" s="24" customFormat="1" x14ac:dyDescent="0.25">
      <c r="B67" s="55" t="s">
        <v>18</v>
      </c>
      <c r="C67" s="275"/>
      <c r="D67" s="275"/>
      <c r="E67" s="277"/>
      <c r="F67" s="279"/>
      <c r="G67" s="57">
        <f>E176</f>
        <v>1152.93</v>
      </c>
      <c r="H67" s="275"/>
      <c r="I67" s="275"/>
      <c r="J67" s="275"/>
      <c r="K67" s="275"/>
      <c r="L67" s="277"/>
      <c r="M67" s="277"/>
      <c r="N67" s="277"/>
      <c r="O67" s="58">
        <f>G67+L65+M65+N65</f>
        <v>1152.93</v>
      </c>
      <c r="P67" s="275"/>
      <c r="Q67" s="277"/>
      <c r="R67" s="275"/>
      <c r="S67" s="279"/>
    </row>
    <row r="68" spans="2:19" s="24" customFormat="1" ht="25.5" customHeight="1" x14ac:dyDescent="0.25">
      <c r="B68" s="59" t="s">
        <v>32</v>
      </c>
      <c r="C68" s="269" t="s">
        <v>33</v>
      </c>
      <c r="D68" s="270"/>
      <c r="E68" s="270"/>
      <c r="F68" s="270"/>
      <c r="G68" s="270"/>
      <c r="H68" s="270"/>
      <c r="I68" s="270"/>
      <c r="J68" s="270"/>
      <c r="K68" s="270"/>
      <c r="L68" s="270"/>
      <c r="M68" s="270"/>
      <c r="N68" s="270"/>
      <c r="O68" s="270"/>
      <c r="P68" s="270"/>
      <c r="Q68" s="270"/>
      <c r="R68" s="270"/>
      <c r="S68" s="271"/>
    </row>
    <row r="69" spans="2:19" s="24" customFormat="1" x14ac:dyDescent="0.25">
      <c r="B69" s="73" t="s">
        <v>20</v>
      </c>
      <c r="C69" s="74"/>
      <c r="D69" s="74"/>
      <c r="E69" s="74"/>
      <c r="F69" s="75"/>
      <c r="G69" s="74"/>
      <c r="H69" s="74"/>
      <c r="I69" s="74"/>
      <c r="J69" s="74"/>
      <c r="K69" s="74"/>
      <c r="L69" s="74"/>
      <c r="M69" s="74"/>
      <c r="N69" s="74"/>
      <c r="O69" s="75"/>
      <c r="P69" s="74"/>
      <c r="Q69" s="74"/>
    </row>
    <row r="70" spans="2:19" x14ac:dyDescent="0.2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</row>
    <row r="71" spans="2:19" ht="24" customHeight="1" x14ac:dyDescent="0.25">
      <c r="B71" s="23" t="s">
        <v>43</v>
      </c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</row>
    <row r="72" spans="2:19" s="24" customFormat="1" ht="15" customHeight="1" x14ac:dyDescent="0.25">
      <c r="B72" s="33" t="s">
        <v>30</v>
      </c>
      <c r="C72" s="86"/>
      <c r="D72" s="87"/>
      <c r="E72" s="87"/>
      <c r="F72" s="280" t="s">
        <v>24</v>
      </c>
      <c r="G72" s="120"/>
      <c r="H72" s="121"/>
      <c r="I72" s="121"/>
      <c r="J72" s="121"/>
      <c r="K72" s="121"/>
      <c r="L72" s="121"/>
      <c r="M72" s="121"/>
      <c r="N72" s="121"/>
      <c r="O72" s="280" t="s">
        <v>39</v>
      </c>
      <c r="P72" s="120"/>
      <c r="Q72" s="121"/>
      <c r="R72" s="121"/>
      <c r="S72" s="280" t="s">
        <v>26</v>
      </c>
    </row>
    <row r="73" spans="2:19" s="24" customFormat="1" ht="15" customHeight="1" x14ac:dyDescent="0.25">
      <c r="B73" s="34" t="s">
        <v>35</v>
      </c>
      <c r="C73" s="118"/>
      <c r="D73" s="119"/>
      <c r="E73" s="119"/>
      <c r="F73" s="281"/>
      <c r="G73" s="122"/>
      <c r="H73" s="123"/>
      <c r="I73" s="123"/>
      <c r="J73" s="123"/>
      <c r="K73" s="123"/>
      <c r="L73" s="123"/>
      <c r="M73" s="123"/>
      <c r="N73" s="123"/>
      <c r="O73" s="281"/>
      <c r="P73" s="122"/>
      <c r="Q73" s="123"/>
      <c r="R73" s="123"/>
      <c r="S73" s="281"/>
    </row>
    <row r="74" spans="2:19" s="24" customFormat="1" ht="15" customHeight="1" x14ac:dyDescent="0.25">
      <c r="B74" s="35" t="s">
        <v>58</v>
      </c>
      <c r="C74" s="36" t="s">
        <v>57</v>
      </c>
      <c r="D74" s="36" t="s">
        <v>13</v>
      </c>
      <c r="E74" s="36" t="s">
        <v>0</v>
      </c>
      <c r="F74" s="282"/>
      <c r="G74" s="65" t="s">
        <v>14</v>
      </c>
      <c r="H74" s="65" t="s">
        <v>15</v>
      </c>
      <c r="I74" s="65" t="s">
        <v>6</v>
      </c>
      <c r="J74" s="65" t="s">
        <v>5</v>
      </c>
      <c r="K74" s="65" t="s">
        <v>1</v>
      </c>
      <c r="L74" s="37" t="s">
        <v>22</v>
      </c>
      <c r="M74" s="38" t="s">
        <v>23</v>
      </c>
      <c r="N74" s="37" t="s">
        <v>48</v>
      </c>
      <c r="O74" s="282"/>
      <c r="P74" s="65" t="s">
        <v>4</v>
      </c>
      <c r="Q74" s="66" t="s">
        <v>2</v>
      </c>
      <c r="R74" s="65" t="s">
        <v>16</v>
      </c>
      <c r="S74" s="282"/>
    </row>
    <row r="75" spans="2:19" s="24" customFormat="1" x14ac:dyDescent="0.25">
      <c r="B75" s="39" t="s">
        <v>28</v>
      </c>
      <c r="C75" s="108"/>
      <c r="D75" s="106"/>
      <c r="E75" s="106"/>
      <c r="F75" s="111"/>
      <c r="G75" s="106"/>
      <c r="H75" s="108"/>
      <c r="I75" s="106"/>
      <c r="J75" s="106"/>
      <c r="K75" s="106"/>
      <c r="L75" s="106"/>
      <c r="M75" s="106"/>
      <c r="N75" s="106"/>
      <c r="O75" s="44"/>
      <c r="P75" s="108"/>
      <c r="Q75" s="106"/>
      <c r="R75" s="40"/>
      <c r="S75" s="40"/>
    </row>
    <row r="76" spans="2:19" s="24" customFormat="1" x14ac:dyDescent="0.25">
      <c r="B76" s="41" t="s">
        <v>21</v>
      </c>
      <c r="C76" s="274">
        <f>ROUND(B14*C170,6)</f>
        <v>0.30749100000000001</v>
      </c>
      <c r="D76" s="274">
        <f>ROUND(B14*C171,6)</f>
        <v>4.4595999999999997E-2</v>
      </c>
      <c r="E76" s="274">
        <f>C172</f>
        <v>7.9459999999999999E-3</v>
      </c>
      <c r="F76" s="283">
        <f>SUM(C76:E81)</f>
        <v>0.36003300000000005</v>
      </c>
      <c r="G76" s="272" t="s">
        <v>25</v>
      </c>
      <c r="H76" s="76">
        <f t="shared" ref="H76:H81" si="6">F177</f>
        <v>0</v>
      </c>
      <c r="I76" s="274">
        <f>ROUND(B14*F183,6)</f>
        <v>0.128966</v>
      </c>
      <c r="J76" s="274">
        <f>C184</f>
        <v>1.186E-3</v>
      </c>
      <c r="K76" s="274">
        <f>C185</f>
        <v>1.4455000000000001E-2</v>
      </c>
      <c r="L76" s="272" t="s">
        <v>25</v>
      </c>
      <c r="M76" s="272" t="s">
        <v>25</v>
      </c>
      <c r="N76" s="272" t="s">
        <v>25</v>
      </c>
      <c r="O76" s="44">
        <f>H76+I76+J76+K76</f>
        <v>0.14460699999999999</v>
      </c>
      <c r="P76" s="285">
        <f>C191</f>
        <v>1.2695E-2</v>
      </c>
      <c r="Q76" s="42">
        <f t="shared" ref="Q76:Q81" si="7">C192</f>
        <v>0</v>
      </c>
      <c r="R76" s="274">
        <f>C198</f>
        <v>4.6379999999999998E-3</v>
      </c>
      <c r="S76" s="44">
        <f>+P76+Q76+R76</f>
        <v>1.7333000000000001E-2</v>
      </c>
    </row>
    <row r="77" spans="2:19" s="24" customFormat="1" x14ac:dyDescent="0.25">
      <c r="B77" s="41" t="s">
        <v>47</v>
      </c>
      <c r="C77" s="274"/>
      <c r="D77" s="274"/>
      <c r="E77" s="274"/>
      <c r="F77" s="283"/>
      <c r="G77" s="272"/>
      <c r="H77" s="76">
        <f t="shared" si="6"/>
        <v>0.11729200000000001</v>
      </c>
      <c r="I77" s="274"/>
      <c r="J77" s="274"/>
      <c r="K77" s="274"/>
      <c r="L77" s="272"/>
      <c r="M77" s="272"/>
      <c r="N77" s="272"/>
      <c r="O77" s="44">
        <f>H77+I76+J76+K76</f>
        <v>0.26189899999999999</v>
      </c>
      <c r="P77" s="285"/>
      <c r="Q77" s="42">
        <f t="shared" si="7"/>
        <v>4.6199999999999998E-2</v>
      </c>
      <c r="R77" s="274"/>
      <c r="S77" s="44">
        <f>+P76+Q77+R76</f>
        <v>6.3532999999999992E-2</v>
      </c>
    </row>
    <row r="78" spans="2:19" s="24" customFormat="1" x14ac:dyDescent="0.25">
      <c r="B78" s="41" t="s">
        <v>7</v>
      </c>
      <c r="C78" s="274"/>
      <c r="D78" s="274"/>
      <c r="E78" s="274"/>
      <c r="F78" s="283"/>
      <c r="G78" s="272"/>
      <c r="H78" s="76">
        <f t="shared" si="6"/>
        <v>0.107354</v>
      </c>
      <c r="I78" s="274"/>
      <c r="J78" s="274"/>
      <c r="K78" s="274"/>
      <c r="L78" s="272"/>
      <c r="M78" s="272"/>
      <c r="N78" s="272"/>
      <c r="O78" s="44">
        <f>H78+I76+J76+K76</f>
        <v>0.25196099999999999</v>
      </c>
      <c r="P78" s="285"/>
      <c r="Q78" s="42">
        <f t="shared" si="7"/>
        <v>2.7300000000000001E-2</v>
      </c>
      <c r="R78" s="274"/>
      <c r="S78" s="44">
        <f>+P76+Q78+R76</f>
        <v>4.4633000000000006E-2</v>
      </c>
    </row>
    <row r="79" spans="2:19" s="24" customFormat="1" x14ac:dyDescent="0.25">
      <c r="B79" s="41" t="s">
        <v>8</v>
      </c>
      <c r="C79" s="274"/>
      <c r="D79" s="274"/>
      <c r="E79" s="274"/>
      <c r="F79" s="283"/>
      <c r="G79" s="272"/>
      <c r="H79" s="76">
        <f t="shared" si="6"/>
        <v>0.107806</v>
      </c>
      <c r="I79" s="274"/>
      <c r="J79" s="274"/>
      <c r="K79" s="274"/>
      <c r="L79" s="272"/>
      <c r="M79" s="272"/>
      <c r="N79" s="272"/>
      <c r="O79" s="44">
        <f>H79+I76+J76+K76</f>
        <v>0.252413</v>
      </c>
      <c r="P79" s="285"/>
      <c r="Q79" s="42">
        <f t="shared" si="7"/>
        <v>2.2100000000000002E-2</v>
      </c>
      <c r="R79" s="274"/>
      <c r="S79" s="44">
        <f>+P76+Q79+R76</f>
        <v>3.9432999999999996E-2</v>
      </c>
    </row>
    <row r="80" spans="2:19" s="24" customFormat="1" x14ac:dyDescent="0.25">
      <c r="B80" s="41" t="s">
        <v>9</v>
      </c>
      <c r="C80" s="274"/>
      <c r="D80" s="274"/>
      <c r="E80" s="274"/>
      <c r="F80" s="283"/>
      <c r="G80" s="272"/>
      <c r="H80" s="76">
        <f t="shared" si="6"/>
        <v>8.0554000000000001E-2</v>
      </c>
      <c r="I80" s="274"/>
      <c r="J80" s="274"/>
      <c r="K80" s="274"/>
      <c r="L80" s="272"/>
      <c r="M80" s="272"/>
      <c r="N80" s="272"/>
      <c r="O80" s="44">
        <f>H80+I76+J76+K76</f>
        <v>0.22516099999999997</v>
      </c>
      <c r="P80" s="285"/>
      <c r="Q80" s="42">
        <f t="shared" si="7"/>
        <v>1.5800000000000002E-2</v>
      </c>
      <c r="R80" s="274"/>
      <c r="S80" s="44">
        <f>+P76+Q80+R76</f>
        <v>3.3132999999999996E-2</v>
      </c>
    </row>
    <row r="81" spans="2:19" s="24" customFormat="1" x14ac:dyDescent="0.25">
      <c r="B81" s="41" t="s">
        <v>10</v>
      </c>
      <c r="C81" s="275"/>
      <c r="D81" s="275"/>
      <c r="E81" s="275"/>
      <c r="F81" s="284"/>
      <c r="G81" s="273"/>
      <c r="H81" s="76">
        <f t="shared" si="6"/>
        <v>4.0804E-2</v>
      </c>
      <c r="I81" s="275"/>
      <c r="J81" s="275"/>
      <c r="K81" s="275"/>
      <c r="L81" s="273"/>
      <c r="M81" s="273"/>
      <c r="N81" s="273"/>
      <c r="O81" s="44">
        <f>H81+I76+J76+K76</f>
        <v>0.18541099999999999</v>
      </c>
      <c r="P81" s="286"/>
      <c r="Q81" s="45">
        <f t="shared" si="7"/>
        <v>6.6E-3</v>
      </c>
      <c r="R81" s="275"/>
      <c r="S81" s="44">
        <f>+P76+Q81+R76</f>
        <v>2.3932999999999999E-2</v>
      </c>
    </row>
    <row r="82" spans="2:19" s="24" customFormat="1" x14ac:dyDescent="0.25">
      <c r="B82" s="46" t="s">
        <v>27</v>
      </c>
      <c r="C82" s="47"/>
      <c r="D82" s="48"/>
      <c r="E82" s="47"/>
      <c r="F82" s="50"/>
      <c r="G82" s="72"/>
      <c r="H82" s="47"/>
      <c r="I82" s="48"/>
      <c r="J82" s="47"/>
      <c r="K82" s="47"/>
      <c r="L82" s="47"/>
      <c r="M82" s="47"/>
      <c r="N82" s="47"/>
      <c r="O82" s="50"/>
      <c r="P82" s="47"/>
      <c r="Q82" s="48"/>
      <c r="R82" s="49"/>
      <c r="S82" s="49"/>
    </row>
    <row r="83" spans="2:19" s="24" customFormat="1" x14ac:dyDescent="0.25">
      <c r="B83" s="51" t="s">
        <v>19</v>
      </c>
      <c r="C83" s="272" t="s">
        <v>25</v>
      </c>
      <c r="D83" s="272" t="s">
        <v>25</v>
      </c>
      <c r="E83" s="276">
        <f>D172</f>
        <v>63.36</v>
      </c>
      <c r="F83" s="278">
        <f>SUM(C83:E85)</f>
        <v>63.36</v>
      </c>
      <c r="G83" s="53">
        <f>F174</f>
        <v>65.88</v>
      </c>
      <c r="H83" s="272" t="s">
        <v>25</v>
      </c>
      <c r="I83" s="272" t="s">
        <v>25</v>
      </c>
      <c r="J83" s="272" t="s">
        <v>25</v>
      </c>
      <c r="K83" s="272" t="s">
        <v>25</v>
      </c>
      <c r="L83" s="276">
        <f>F186</f>
        <v>0</v>
      </c>
      <c r="M83" s="276">
        <f>F187</f>
        <v>0</v>
      </c>
      <c r="N83" s="276">
        <f>F188</f>
        <v>0</v>
      </c>
      <c r="O83" s="54">
        <f>G83+L83+M83+N83</f>
        <v>65.88</v>
      </c>
      <c r="P83" s="272" t="s">
        <v>25</v>
      </c>
      <c r="Q83" s="276">
        <f>D192</f>
        <v>-26.13</v>
      </c>
      <c r="R83" s="272" t="s">
        <v>25</v>
      </c>
      <c r="S83" s="278">
        <f>Q83</f>
        <v>-26.13</v>
      </c>
    </row>
    <row r="84" spans="2:19" s="24" customFormat="1" x14ac:dyDescent="0.25">
      <c r="B84" s="51" t="s">
        <v>17</v>
      </c>
      <c r="C84" s="274"/>
      <c r="D84" s="274"/>
      <c r="E84" s="276"/>
      <c r="F84" s="278"/>
      <c r="G84" s="53">
        <f>F175</f>
        <v>460.09000000000003</v>
      </c>
      <c r="H84" s="274"/>
      <c r="I84" s="274"/>
      <c r="J84" s="274"/>
      <c r="K84" s="274"/>
      <c r="L84" s="276"/>
      <c r="M84" s="276"/>
      <c r="N84" s="276"/>
      <c r="O84" s="54">
        <f>G84+L83+M83+N83</f>
        <v>460.09000000000003</v>
      </c>
      <c r="P84" s="274"/>
      <c r="Q84" s="276"/>
      <c r="R84" s="274"/>
      <c r="S84" s="278"/>
    </row>
    <row r="85" spans="2:19" s="24" customFormat="1" x14ac:dyDescent="0.25">
      <c r="B85" s="55" t="s">
        <v>18</v>
      </c>
      <c r="C85" s="275"/>
      <c r="D85" s="275"/>
      <c r="E85" s="277"/>
      <c r="F85" s="279"/>
      <c r="G85" s="57">
        <f>F176</f>
        <v>960.54000000000008</v>
      </c>
      <c r="H85" s="275"/>
      <c r="I85" s="275"/>
      <c r="J85" s="275"/>
      <c r="K85" s="275"/>
      <c r="L85" s="277"/>
      <c r="M85" s="277"/>
      <c r="N85" s="277"/>
      <c r="O85" s="58">
        <f>G85+L83+M83+N83</f>
        <v>960.54000000000008</v>
      </c>
      <c r="P85" s="275"/>
      <c r="Q85" s="277"/>
      <c r="R85" s="275"/>
      <c r="S85" s="279"/>
    </row>
    <row r="86" spans="2:19" s="24" customFormat="1" ht="25.5" customHeight="1" x14ac:dyDescent="0.25">
      <c r="B86" s="59" t="s">
        <v>32</v>
      </c>
      <c r="C86" s="269" t="s">
        <v>33</v>
      </c>
      <c r="D86" s="270"/>
      <c r="E86" s="270"/>
      <c r="F86" s="270"/>
      <c r="G86" s="270"/>
      <c r="H86" s="270"/>
      <c r="I86" s="270"/>
      <c r="J86" s="270"/>
      <c r="K86" s="270"/>
      <c r="L86" s="270"/>
      <c r="M86" s="270"/>
      <c r="N86" s="270"/>
      <c r="O86" s="270"/>
      <c r="P86" s="270"/>
      <c r="Q86" s="270"/>
      <c r="R86" s="270"/>
      <c r="S86" s="271"/>
    </row>
    <row r="87" spans="2:19" s="24" customFormat="1" x14ac:dyDescent="0.25">
      <c r="B87" s="73" t="s">
        <v>20</v>
      </c>
      <c r="C87" s="74"/>
      <c r="D87" s="74"/>
      <c r="E87" s="74"/>
      <c r="F87" s="75"/>
      <c r="G87" s="74"/>
      <c r="H87" s="74"/>
      <c r="I87" s="74"/>
      <c r="J87" s="74"/>
      <c r="K87" s="74"/>
      <c r="L87" s="74"/>
      <c r="M87" s="74"/>
      <c r="N87" s="74"/>
      <c r="O87" s="75"/>
      <c r="P87" s="74"/>
      <c r="Q87" s="74"/>
    </row>
    <row r="88" spans="2:19" x14ac:dyDescent="0.25"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</row>
    <row r="89" spans="2:19" ht="24" customHeight="1" x14ac:dyDescent="0.25">
      <c r="B89" s="23" t="s">
        <v>44</v>
      </c>
      <c r="C89" s="8"/>
      <c r="D89" s="8"/>
      <c r="E89" s="8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</row>
    <row r="90" spans="2:19" s="24" customFormat="1" ht="15" customHeight="1" x14ac:dyDescent="0.25">
      <c r="B90" s="77" t="s">
        <v>30</v>
      </c>
      <c r="C90" s="116"/>
      <c r="D90" s="117"/>
      <c r="E90" s="117"/>
      <c r="F90" s="280" t="s">
        <v>24</v>
      </c>
      <c r="G90" s="120"/>
      <c r="H90" s="121"/>
      <c r="I90" s="121"/>
      <c r="J90" s="121"/>
      <c r="K90" s="121"/>
      <c r="L90" s="121"/>
      <c r="M90" s="121"/>
      <c r="N90" s="121"/>
      <c r="O90" s="280" t="s">
        <v>39</v>
      </c>
      <c r="P90" s="120"/>
      <c r="Q90" s="121"/>
      <c r="R90" s="121"/>
      <c r="S90" s="280" t="s">
        <v>26</v>
      </c>
    </row>
    <row r="91" spans="2:19" s="24" customFormat="1" ht="15" customHeight="1" x14ac:dyDescent="0.25">
      <c r="B91" s="78" t="s">
        <v>36</v>
      </c>
      <c r="C91" s="118"/>
      <c r="D91" s="119"/>
      <c r="E91" s="119"/>
      <c r="F91" s="281"/>
      <c r="G91" s="122"/>
      <c r="H91" s="123"/>
      <c r="I91" s="123"/>
      <c r="J91" s="123"/>
      <c r="K91" s="123"/>
      <c r="L91" s="123"/>
      <c r="M91" s="123"/>
      <c r="N91" s="123"/>
      <c r="O91" s="281"/>
      <c r="P91" s="122"/>
      <c r="Q91" s="123"/>
      <c r="R91" s="123"/>
      <c r="S91" s="281"/>
    </row>
    <row r="92" spans="2:19" s="24" customFormat="1" ht="15" customHeight="1" x14ac:dyDescent="0.25">
      <c r="B92" s="35" t="s">
        <v>58</v>
      </c>
      <c r="C92" s="36" t="s">
        <v>57</v>
      </c>
      <c r="D92" s="36" t="s">
        <v>13</v>
      </c>
      <c r="E92" s="36" t="s">
        <v>0</v>
      </c>
      <c r="F92" s="282"/>
      <c r="G92" s="65" t="s">
        <v>14</v>
      </c>
      <c r="H92" s="65" t="s">
        <v>15</v>
      </c>
      <c r="I92" s="65" t="s">
        <v>6</v>
      </c>
      <c r="J92" s="65" t="s">
        <v>5</v>
      </c>
      <c r="K92" s="65" t="s">
        <v>1</v>
      </c>
      <c r="L92" s="37" t="s">
        <v>22</v>
      </c>
      <c r="M92" s="38" t="s">
        <v>23</v>
      </c>
      <c r="N92" s="37" t="s">
        <v>48</v>
      </c>
      <c r="O92" s="282"/>
      <c r="P92" s="65" t="s">
        <v>4</v>
      </c>
      <c r="Q92" s="65" t="s">
        <v>2</v>
      </c>
      <c r="R92" s="65" t="s">
        <v>16</v>
      </c>
      <c r="S92" s="282"/>
    </row>
    <row r="93" spans="2:19" s="24" customFormat="1" x14ac:dyDescent="0.25">
      <c r="B93" s="39" t="s">
        <v>28</v>
      </c>
      <c r="C93" s="108"/>
      <c r="D93" s="106"/>
      <c r="E93" s="106"/>
      <c r="F93" s="44"/>
      <c r="G93" s="108"/>
      <c r="H93" s="106"/>
      <c r="I93" s="106"/>
      <c r="J93" s="106"/>
      <c r="K93" s="106"/>
      <c r="L93" s="106"/>
      <c r="M93" s="106"/>
      <c r="N93" s="106"/>
      <c r="O93" s="44"/>
      <c r="P93" s="106"/>
      <c r="Q93" s="106"/>
      <c r="R93" s="40"/>
      <c r="S93" s="40"/>
    </row>
    <row r="94" spans="2:19" s="24" customFormat="1" x14ac:dyDescent="0.25">
      <c r="B94" s="41" t="s">
        <v>21</v>
      </c>
      <c r="C94" s="274">
        <f>ROUND(B14*C170,6)</f>
        <v>0.30749100000000001</v>
      </c>
      <c r="D94" s="274">
        <f>ROUND(B14*C171,6)</f>
        <v>4.4595999999999997E-2</v>
      </c>
      <c r="E94" s="274">
        <f>C172</f>
        <v>7.9459999999999999E-3</v>
      </c>
      <c r="F94" s="283">
        <f>SUM(C94:E99)</f>
        <v>0.36003300000000005</v>
      </c>
      <c r="G94" s="272" t="s">
        <v>25</v>
      </c>
      <c r="H94" s="42">
        <f t="shared" ref="H94:H99" si="8">G177</f>
        <v>0</v>
      </c>
      <c r="I94" s="274">
        <f>ROUND(B14*G183,6)</f>
        <v>0.128966</v>
      </c>
      <c r="J94" s="274">
        <f>C184</f>
        <v>1.186E-3</v>
      </c>
      <c r="K94" s="274">
        <f>C185</f>
        <v>1.4455000000000001E-2</v>
      </c>
      <c r="L94" s="272" t="s">
        <v>25</v>
      </c>
      <c r="M94" s="272" t="s">
        <v>25</v>
      </c>
      <c r="N94" s="272" t="s">
        <v>25</v>
      </c>
      <c r="O94" s="44">
        <f>H94+I94+J94+K94</f>
        <v>0.14460699999999999</v>
      </c>
      <c r="P94" s="274">
        <f>C191</f>
        <v>1.2695E-2</v>
      </c>
      <c r="Q94" s="42">
        <f t="shared" ref="Q94:Q99" si="9">C192</f>
        <v>0</v>
      </c>
      <c r="R94" s="274">
        <f>C198</f>
        <v>4.6379999999999998E-3</v>
      </c>
      <c r="S94" s="44">
        <f>+P94+Q94+R94</f>
        <v>1.7333000000000001E-2</v>
      </c>
    </row>
    <row r="95" spans="2:19" s="24" customFormat="1" x14ac:dyDescent="0.25">
      <c r="B95" s="41" t="s">
        <v>47</v>
      </c>
      <c r="C95" s="274"/>
      <c r="D95" s="274"/>
      <c r="E95" s="274"/>
      <c r="F95" s="283"/>
      <c r="G95" s="272"/>
      <c r="H95" s="42">
        <f t="shared" si="8"/>
        <v>0.16543099999999999</v>
      </c>
      <c r="I95" s="274"/>
      <c r="J95" s="274"/>
      <c r="K95" s="274"/>
      <c r="L95" s="272"/>
      <c r="M95" s="272"/>
      <c r="N95" s="272"/>
      <c r="O95" s="44">
        <f>H95+I94+J94+K94</f>
        <v>0.31003800000000004</v>
      </c>
      <c r="P95" s="274"/>
      <c r="Q95" s="42">
        <f t="shared" si="9"/>
        <v>4.6199999999999998E-2</v>
      </c>
      <c r="R95" s="274"/>
      <c r="S95" s="44">
        <f>+P94+Q95+R94</f>
        <v>6.3532999999999992E-2</v>
      </c>
    </row>
    <row r="96" spans="2:19" s="24" customFormat="1" x14ac:dyDescent="0.25">
      <c r="B96" s="41" t="s">
        <v>7</v>
      </c>
      <c r="C96" s="274"/>
      <c r="D96" s="274"/>
      <c r="E96" s="274"/>
      <c r="F96" s="283"/>
      <c r="G96" s="272"/>
      <c r="H96" s="42">
        <f t="shared" si="8"/>
        <v>0.15141499999999999</v>
      </c>
      <c r="I96" s="274"/>
      <c r="J96" s="274"/>
      <c r="K96" s="274"/>
      <c r="L96" s="272"/>
      <c r="M96" s="272"/>
      <c r="N96" s="272"/>
      <c r="O96" s="44">
        <f>H96+I94+J94+K94</f>
        <v>0.29602200000000001</v>
      </c>
      <c r="P96" s="274"/>
      <c r="Q96" s="42">
        <f t="shared" si="9"/>
        <v>2.7300000000000001E-2</v>
      </c>
      <c r="R96" s="274"/>
      <c r="S96" s="44">
        <f>+P94+Q96+R94</f>
        <v>4.4633000000000006E-2</v>
      </c>
    </row>
    <row r="97" spans="2:19" s="24" customFormat="1" x14ac:dyDescent="0.25">
      <c r="B97" s="41" t="s">
        <v>8</v>
      </c>
      <c r="C97" s="274"/>
      <c r="D97" s="274"/>
      <c r="E97" s="274"/>
      <c r="F97" s="283"/>
      <c r="G97" s="272"/>
      <c r="H97" s="42">
        <f t="shared" si="8"/>
        <v>0.15205199999999999</v>
      </c>
      <c r="I97" s="274"/>
      <c r="J97" s="274"/>
      <c r="K97" s="274"/>
      <c r="L97" s="272"/>
      <c r="M97" s="272"/>
      <c r="N97" s="272"/>
      <c r="O97" s="44">
        <f>H97+I94+J94+K94</f>
        <v>0.29665900000000001</v>
      </c>
      <c r="P97" s="274"/>
      <c r="Q97" s="42">
        <f t="shared" si="9"/>
        <v>2.2100000000000002E-2</v>
      </c>
      <c r="R97" s="274"/>
      <c r="S97" s="44">
        <f>+P94+Q97+R94</f>
        <v>3.9432999999999996E-2</v>
      </c>
    </row>
    <row r="98" spans="2:19" s="24" customFormat="1" x14ac:dyDescent="0.25">
      <c r="B98" s="41" t="s">
        <v>9</v>
      </c>
      <c r="C98" s="274"/>
      <c r="D98" s="274"/>
      <c r="E98" s="274"/>
      <c r="F98" s="283"/>
      <c r="G98" s="272"/>
      <c r="H98" s="42">
        <f t="shared" si="8"/>
        <v>0.11361399999999999</v>
      </c>
      <c r="I98" s="274"/>
      <c r="J98" s="274"/>
      <c r="K98" s="274"/>
      <c r="L98" s="272"/>
      <c r="M98" s="272"/>
      <c r="N98" s="272"/>
      <c r="O98" s="44">
        <f>H98+I94+J94+K94</f>
        <v>0.25822099999999998</v>
      </c>
      <c r="P98" s="274"/>
      <c r="Q98" s="42">
        <f t="shared" si="9"/>
        <v>1.5800000000000002E-2</v>
      </c>
      <c r="R98" s="274"/>
      <c r="S98" s="44">
        <f>+P94+Q98+R94</f>
        <v>3.3132999999999996E-2</v>
      </c>
    </row>
    <row r="99" spans="2:19" s="24" customFormat="1" x14ac:dyDescent="0.25">
      <c r="B99" s="41" t="s">
        <v>10</v>
      </c>
      <c r="C99" s="275"/>
      <c r="D99" s="275"/>
      <c r="E99" s="275"/>
      <c r="F99" s="284"/>
      <c r="G99" s="273"/>
      <c r="H99" s="42">
        <f t="shared" si="8"/>
        <v>5.7549999999999997E-2</v>
      </c>
      <c r="I99" s="275"/>
      <c r="J99" s="275"/>
      <c r="K99" s="275"/>
      <c r="L99" s="273"/>
      <c r="M99" s="273"/>
      <c r="N99" s="273"/>
      <c r="O99" s="44">
        <f>H99+I94+J94+K94</f>
        <v>0.20215699999999998</v>
      </c>
      <c r="P99" s="275"/>
      <c r="Q99" s="42">
        <f t="shared" si="9"/>
        <v>6.6E-3</v>
      </c>
      <c r="R99" s="275"/>
      <c r="S99" s="44">
        <f>+P94+Q99+R94</f>
        <v>2.3932999999999999E-2</v>
      </c>
    </row>
    <row r="100" spans="2:19" s="24" customFormat="1" x14ac:dyDescent="0.25">
      <c r="B100" s="46" t="s">
        <v>27</v>
      </c>
      <c r="C100" s="47"/>
      <c r="D100" s="48"/>
      <c r="E100" s="47"/>
      <c r="F100" s="50"/>
      <c r="G100" s="72"/>
      <c r="H100" s="47"/>
      <c r="I100" s="48"/>
      <c r="J100" s="47"/>
      <c r="K100" s="47"/>
      <c r="L100" s="47"/>
      <c r="M100" s="47"/>
      <c r="N100" s="47"/>
      <c r="O100" s="50"/>
      <c r="P100" s="47"/>
      <c r="Q100" s="48"/>
      <c r="R100" s="49"/>
      <c r="S100" s="49"/>
    </row>
    <row r="101" spans="2:19" s="24" customFormat="1" x14ac:dyDescent="0.25">
      <c r="B101" s="51" t="s">
        <v>19</v>
      </c>
      <c r="C101" s="272" t="s">
        <v>25</v>
      </c>
      <c r="D101" s="272" t="s">
        <v>25</v>
      </c>
      <c r="E101" s="276">
        <f>D172</f>
        <v>63.36</v>
      </c>
      <c r="F101" s="278">
        <f>SUM(C101:E103)</f>
        <v>63.36</v>
      </c>
      <c r="G101" s="53">
        <f>G174</f>
        <v>85.08</v>
      </c>
      <c r="H101" s="272" t="s">
        <v>25</v>
      </c>
      <c r="I101" s="272" t="s">
        <v>25</v>
      </c>
      <c r="J101" s="272" t="s">
        <v>25</v>
      </c>
      <c r="K101" s="272" t="s">
        <v>25</v>
      </c>
      <c r="L101" s="276">
        <f>G186</f>
        <v>-0.34</v>
      </c>
      <c r="M101" s="276">
        <f>G187</f>
        <v>-0.56999999999999995</v>
      </c>
      <c r="N101" s="276">
        <f>G188</f>
        <v>0</v>
      </c>
      <c r="O101" s="54">
        <f>G101+L101+M101+N101</f>
        <v>84.17</v>
      </c>
      <c r="P101" s="272" t="s">
        <v>25</v>
      </c>
      <c r="Q101" s="276">
        <f>D192</f>
        <v>-26.13</v>
      </c>
      <c r="R101" s="272" t="s">
        <v>25</v>
      </c>
      <c r="S101" s="278">
        <f>Q101</f>
        <v>-26.13</v>
      </c>
    </row>
    <row r="102" spans="2:19" s="24" customFormat="1" x14ac:dyDescent="0.25">
      <c r="B102" s="51" t="s">
        <v>17</v>
      </c>
      <c r="C102" s="274"/>
      <c r="D102" s="274"/>
      <c r="E102" s="276"/>
      <c r="F102" s="278"/>
      <c r="G102" s="53">
        <f>G175</f>
        <v>596.30000000000007</v>
      </c>
      <c r="H102" s="274"/>
      <c r="I102" s="274"/>
      <c r="J102" s="274"/>
      <c r="K102" s="274"/>
      <c r="L102" s="276"/>
      <c r="M102" s="276"/>
      <c r="N102" s="276"/>
      <c r="O102" s="54">
        <f>G102+L101+M101+N101</f>
        <v>595.39</v>
      </c>
      <c r="P102" s="274"/>
      <c r="Q102" s="276"/>
      <c r="R102" s="274"/>
      <c r="S102" s="278"/>
    </row>
    <row r="103" spans="2:19" s="24" customFormat="1" x14ac:dyDescent="0.25">
      <c r="B103" s="55" t="s">
        <v>18</v>
      </c>
      <c r="C103" s="275"/>
      <c r="D103" s="275"/>
      <c r="E103" s="277"/>
      <c r="F103" s="279"/>
      <c r="G103" s="57">
        <f>G176</f>
        <v>1227.19</v>
      </c>
      <c r="H103" s="275"/>
      <c r="I103" s="275"/>
      <c r="J103" s="275"/>
      <c r="K103" s="275"/>
      <c r="L103" s="277"/>
      <c r="M103" s="277"/>
      <c r="N103" s="277"/>
      <c r="O103" s="58">
        <f>G103+L101+M101+N101</f>
        <v>1226.2800000000002</v>
      </c>
      <c r="P103" s="275"/>
      <c r="Q103" s="277"/>
      <c r="R103" s="275"/>
      <c r="S103" s="279"/>
    </row>
    <row r="104" spans="2:19" s="24" customFormat="1" ht="25.5" customHeight="1" x14ac:dyDescent="0.25">
      <c r="B104" s="59" t="s">
        <v>32</v>
      </c>
      <c r="C104" s="269" t="s">
        <v>33</v>
      </c>
      <c r="D104" s="270"/>
      <c r="E104" s="270"/>
      <c r="F104" s="270"/>
      <c r="G104" s="270"/>
      <c r="H104" s="270"/>
      <c r="I104" s="270"/>
      <c r="J104" s="270"/>
      <c r="K104" s="270"/>
      <c r="L104" s="270"/>
      <c r="M104" s="270"/>
      <c r="N104" s="270"/>
      <c r="O104" s="270"/>
      <c r="P104" s="270"/>
      <c r="Q104" s="270"/>
      <c r="R104" s="270"/>
      <c r="S104" s="271"/>
    </row>
    <row r="105" spans="2:19" s="24" customFormat="1" x14ac:dyDescent="0.25">
      <c r="B105" s="73" t="s">
        <v>20</v>
      </c>
      <c r="C105" s="74"/>
      <c r="D105" s="74"/>
      <c r="E105" s="74"/>
      <c r="F105" s="75"/>
      <c r="G105" s="74"/>
      <c r="H105" s="74"/>
      <c r="I105" s="74"/>
      <c r="J105" s="74"/>
      <c r="K105" s="74"/>
      <c r="L105" s="74"/>
      <c r="M105" s="74"/>
      <c r="N105" s="74"/>
      <c r="O105" s="75"/>
      <c r="P105" s="74"/>
      <c r="Q105" s="74"/>
    </row>
    <row r="106" spans="2:19" x14ac:dyDescent="0.25"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</row>
    <row r="107" spans="2:19" ht="24" customHeight="1" x14ac:dyDescent="0.25">
      <c r="B107" s="23" t="s">
        <v>45</v>
      </c>
      <c r="C107" s="8"/>
      <c r="D107" s="8"/>
      <c r="E107" s="8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</row>
    <row r="108" spans="2:19" s="24" customFormat="1" ht="15" customHeight="1" x14ac:dyDescent="0.25">
      <c r="B108" s="77" t="s">
        <v>30</v>
      </c>
      <c r="C108" s="116"/>
      <c r="D108" s="117"/>
      <c r="E108" s="117"/>
      <c r="F108" s="280" t="s">
        <v>24</v>
      </c>
      <c r="G108" s="120"/>
      <c r="H108" s="121"/>
      <c r="I108" s="121"/>
      <c r="J108" s="121"/>
      <c r="K108" s="121"/>
      <c r="L108" s="121"/>
      <c r="M108" s="121"/>
      <c r="N108" s="121"/>
      <c r="O108" s="280" t="s">
        <v>39</v>
      </c>
      <c r="P108" s="120"/>
      <c r="Q108" s="121"/>
      <c r="R108" s="121"/>
      <c r="S108" s="280" t="s">
        <v>26</v>
      </c>
    </row>
    <row r="109" spans="2:19" s="24" customFormat="1" ht="15" customHeight="1" x14ac:dyDescent="0.25">
      <c r="B109" s="78" t="s">
        <v>37</v>
      </c>
      <c r="C109" s="118"/>
      <c r="D109" s="119"/>
      <c r="E109" s="119"/>
      <c r="F109" s="281"/>
      <c r="G109" s="122"/>
      <c r="H109" s="123"/>
      <c r="I109" s="123"/>
      <c r="J109" s="123"/>
      <c r="K109" s="123"/>
      <c r="L109" s="123"/>
      <c r="M109" s="123"/>
      <c r="N109" s="123"/>
      <c r="O109" s="281"/>
      <c r="P109" s="122"/>
      <c r="Q109" s="123"/>
      <c r="R109" s="123"/>
      <c r="S109" s="281"/>
    </row>
    <row r="110" spans="2:19" s="24" customFormat="1" ht="15" customHeight="1" x14ac:dyDescent="0.25">
      <c r="B110" s="35" t="s">
        <v>58</v>
      </c>
      <c r="C110" s="36" t="s">
        <v>57</v>
      </c>
      <c r="D110" s="36" t="s">
        <v>13</v>
      </c>
      <c r="E110" s="36" t="s">
        <v>0</v>
      </c>
      <c r="F110" s="282"/>
      <c r="G110" s="65" t="s">
        <v>14</v>
      </c>
      <c r="H110" s="65" t="s">
        <v>15</v>
      </c>
      <c r="I110" s="65" t="s">
        <v>6</v>
      </c>
      <c r="J110" s="65" t="s">
        <v>5</v>
      </c>
      <c r="K110" s="65" t="s">
        <v>1</v>
      </c>
      <c r="L110" s="37" t="s">
        <v>22</v>
      </c>
      <c r="M110" s="38" t="s">
        <v>23</v>
      </c>
      <c r="N110" s="37" t="s">
        <v>48</v>
      </c>
      <c r="O110" s="282"/>
      <c r="P110" s="65" t="s">
        <v>4</v>
      </c>
      <c r="Q110" s="65" t="s">
        <v>2</v>
      </c>
      <c r="R110" s="65" t="s">
        <v>16</v>
      </c>
      <c r="S110" s="282"/>
    </row>
    <row r="111" spans="2:19" s="24" customFormat="1" x14ac:dyDescent="0.25">
      <c r="B111" s="39" t="s">
        <v>28</v>
      </c>
      <c r="C111" s="108"/>
      <c r="D111" s="106"/>
      <c r="E111" s="106"/>
      <c r="F111" s="111"/>
      <c r="G111" s="106"/>
      <c r="H111" s="108"/>
      <c r="I111" s="106"/>
      <c r="J111" s="106"/>
      <c r="K111" s="106"/>
      <c r="L111" s="106"/>
      <c r="M111" s="127"/>
      <c r="N111" s="106"/>
      <c r="O111" s="44"/>
      <c r="P111" s="108"/>
      <c r="Q111" s="106"/>
      <c r="R111" s="40"/>
      <c r="S111" s="40"/>
    </row>
    <row r="112" spans="2:19" s="24" customFormat="1" x14ac:dyDescent="0.25">
      <c r="B112" s="41" t="s">
        <v>21</v>
      </c>
      <c r="C112" s="274">
        <f>ROUND(B14*C170,6)</f>
        <v>0.30749100000000001</v>
      </c>
      <c r="D112" s="274">
        <f>ROUND(B14*C171,6)</f>
        <v>4.4595999999999997E-2</v>
      </c>
      <c r="E112" s="274">
        <f>C172</f>
        <v>7.9459999999999999E-3</v>
      </c>
      <c r="F112" s="283">
        <f>SUM(C112:E117)</f>
        <v>0.36003300000000005</v>
      </c>
      <c r="G112" s="272" t="s">
        <v>25</v>
      </c>
      <c r="H112" s="76">
        <f t="shared" ref="H112:H117" si="10">H177</f>
        <v>0</v>
      </c>
      <c r="I112" s="274">
        <f>ROUND(B14*H183,6)</f>
        <v>0.128966</v>
      </c>
      <c r="J112" s="274">
        <f>C184</f>
        <v>1.186E-3</v>
      </c>
      <c r="K112" s="274">
        <f>C185</f>
        <v>1.4455000000000001E-2</v>
      </c>
      <c r="L112" s="272" t="s">
        <v>25</v>
      </c>
      <c r="M112" s="287" t="s">
        <v>25</v>
      </c>
      <c r="N112" s="272" t="s">
        <v>25</v>
      </c>
      <c r="O112" s="44">
        <f>H112+I112+J112+K112</f>
        <v>0.14460699999999999</v>
      </c>
      <c r="P112" s="285">
        <f>C191</f>
        <v>1.2695E-2</v>
      </c>
      <c r="Q112" s="42">
        <f t="shared" ref="Q112:Q117" si="11">C192</f>
        <v>0</v>
      </c>
      <c r="R112" s="274">
        <f>C198</f>
        <v>4.6379999999999998E-3</v>
      </c>
      <c r="S112" s="44">
        <f>+P112+Q112+R112</f>
        <v>1.7333000000000001E-2</v>
      </c>
    </row>
    <row r="113" spans="2:19" s="24" customFormat="1" x14ac:dyDescent="0.25">
      <c r="B113" s="41" t="s">
        <v>47</v>
      </c>
      <c r="C113" s="274"/>
      <c r="D113" s="274"/>
      <c r="E113" s="274"/>
      <c r="F113" s="283"/>
      <c r="G113" s="272"/>
      <c r="H113" s="76">
        <f t="shared" si="10"/>
        <v>0.22603600000000001</v>
      </c>
      <c r="I113" s="274"/>
      <c r="J113" s="274"/>
      <c r="K113" s="274"/>
      <c r="L113" s="272"/>
      <c r="M113" s="287"/>
      <c r="N113" s="272"/>
      <c r="O113" s="44">
        <f>H113+I112+J112+K112</f>
        <v>0.37064300000000006</v>
      </c>
      <c r="P113" s="285"/>
      <c r="Q113" s="42">
        <f t="shared" si="11"/>
        <v>4.6199999999999998E-2</v>
      </c>
      <c r="R113" s="274"/>
      <c r="S113" s="44">
        <f>+P112+Q113+R112</f>
        <v>6.3532999999999992E-2</v>
      </c>
    </row>
    <row r="114" spans="2:19" s="24" customFormat="1" x14ac:dyDescent="0.25">
      <c r="B114" s="41" t="s">
        <v>7</v>
      </c>
      <c r="C114" s="274"/>
      <c r="D114" s="274"/>
      <c r="E114" s="274"/>
      <c r="F114" s="283"/>
      <c r="G114" s="272"/>
      <c r="H114" s="76">
        <f t="shared" si="10"/>
        <v>0.20688600000000001</v>
      </c>
      <c r="I114" s="274"/>
      <c r="J114" s="274"/>
      <c r="K114" s="274"/>
      <c r="L114" s="272"/>
      <c r="M114" s="287"/>
      <c r="N114" s="272"/>
      <c r="O114" s="44">
        <f>H114+I112+J112+K112</f>
        <v>0.35149300000000006</v>
      </c>
      <c r="P114" s="285"/>
      <c r="Q114" s="42">
        <f t="shared" si="11"/>
        <v>2.7300000000000001E-2</v>
      </c>
      <c r="R114" s="274"/>
      <c r="S114" s="44">
        <f>+P112+Q114+R112</f>
        <v>4.4633000000000006E-2</v>
      </c>
    </row>
    <row r="115" spans="2:19" s="24" customFormat="1" x14ac:dyDescent="0.25">
      <c r="B115" s="41" t="s">
        <v>8</v>
      </c>
      <c r="C115" s="274"/>
      <c r="D115" s="274"/>
      <c r="E115" s="274"/>
      <c r="F115" s="283"/>
      <c r="G115" s="272"/>
      <c r="H115" s="76">
        <f t="shared" si="10"/>
        <v>0.207756</v>
      </c>
      <c r="I115" s="274"/>
      <c r="J115" s="274"/>
      <c r="K115" s="274"/>
      <c r="L115" s="272"/>
      <c r="M115" s="287"/>
      <c r="N115" s="272"/>
      <c r="O115" s="44">
        <f>H115+I112+J112+K112</f>
        <v>0.35236299999999998</v>
      </c>
      <c r="P115" s="285"/>
      <c r="Q115" s="42">
        <f t="shared" si="11"/>
        <v>2.2100000000000002E-2</v>
      </c>
      <c r="R115" s="274"/>
      <c r="S115" s="44">
        <f>+P112+Q115+R112</f>
        <v>3.9432999999999996E-2</v>
      </c>
    </row>
    <row r="116" spans="2:19" s="24" customFormat="1" x14ac:dyDescent="0.25">
      <c r="B116" s="41" t="s">
        <v>9</v>
      </c>
      <c r="C116" s="274"/>
      <c r="D116" s="274"/>
      <c r="E116" s="274"/>
      <c r="F116" s="283"/>
      <c r="G116" s="272"/>
      <c r="H116" s="76">
        <f t="shared" si="10"/>
        <v>0.15523699999999999</v>
      </c>
      <c r="I116" s="274"/>
      <c r="J116" s="274"/>
      <c r="K116" s="274"/>
      <c r="L116" s="272"/>
      <c r="M116" s="287"/>
      <c r="N116" s="272"/>
      <c r="O116" s="44">
        <f>H116+I112+J112+K112</f>
        <v>0.299844</v>
      </c>
      <c r="P116" s="285"/>
      <c r="Q116" s="42">
        <f t="shared" si="11"/>
        <v>1.5800000000000002E-2</v>
      </c>
      <c r="R116" s="274"/>
      <c r="S116" s="44">
        <f>+P112+Q116+R112</f>
        <v>3.3132999999999996E-2</v>
      </c>
    </row>
    <row r="117" spans="2:19" s="24" customFormat="1" x14ac:dyDescent="0.25">
      <c r="B117" s="41" t="s">
        <v>10</v>
      </c>
      <c r="C117" s="275"/>
      <c r="D117" s="275"/>
      <c r="E117" s="275"/>
      <c r="F117" s="284"/>
      <c r="G117" s="273"/>
      <c r="H117" s="76">
        <f t="shared" si="10"/>
        <v>7.8634000000000009E-2</v>
      </c>
      <c r="I117" s="275"/>
      <c r="J117" s="275"/>
      <c r="K117" s="275"/>
      <c r="L117" s="273"/>
      <c r="M117" s="288"/>
      <c r="N117" s="273"/>
      <c r="O117" s="44">
        <f>H117+I112+J112+K112</f>
        <v>0.22324099999999999</v>
      </c>
      <c r="P117" s="286"/>
      <c r="Q117" s="45">
        <f t="shared" si="11"/>
        <v>6.6E-3</v>
      </c>
      <c r="R117" s="275"/>
      <c r="S117" s="44">
        <f>+P112+Q117+R112</f>
        <v>2.3932999999999999E-2</v>
      </c>
    </row>
    <row r="118" spans="2:19" s="24" customFormat="1" x14ac:dyDescent="0.25">
      <c r="B118" s="46" t="s">
        <v>27</v>
      </c>
      <c r="C118" s="47"/>
      <c r="D118" s="71"/>
      <c r="E118" s="47"/>
      <c r="F118" s="79"/>
      <c r="G118" s="47"/>
      <c r="H118" s="48"/>
      <c r="I118" s="47"/>
      <c r="J118" s="47"/>
      <c r="K118" s="48"/>
      <c r="L118" s="47"/>
      <c r="M118" s="48"/>
      <c r="N118" s="47"/>
      <c r="O118" s="50"/>
      <c r="P118" s="48"/>
      <c r="Q118" s="47"/>
      <c r="R118" s="49"/>
      <c r="S118" s="49"/>
    </row>
    <row r="119" spans="2:19" s="24" customFormat="1" x14ac:dyDescent="0.25">
      <c r="B119" s="51" t="s">
        <v>19</v>
      </c>
      <c r="C119" s="272" t="s">
        <v>25</v>
      </c>
      <c r="D119" s="272" t="s">
        <v>25</v>
      </c>
      <c r="E119" s="276">
        <f>D172</f>
        <v>63.36</v>
      </c>
      <c r="F119" s="278">
        <f>SUM(C119:E121)</f>
        <v>63.36</v>
      </c>
      <c r="G119" s="52">
        <f>H174</f>
        <v>96.38</v>
      </c>
      <c r="H119" s="272" t="s">
        <v>25</v>
      </c>
      <c r="I119" s="272" t="s">
        <v>25</v>
      </c>
      <c r="J119" s="272" t="s">
        <v>25</v>
      </c>
      <c r="K119" s="272" t="s">
        <v>25</v>
      </c>
      <c r="L119" s="276">
        <f>H186</f>
        <v>0</v>
      </c>
      <c r="M119" s="289">
        <f>H187</f>
        <v>0</v>
      </c>
      <c r="N119" s="276">
        <f>H188</f>
        <v>0</v>
      </c>
      <c r="O119" s="54">
        <f>G119+L119+M119+N119</f>
        <v>96.38</v>
      </c>
      <c r="P119" s="272" t="s">
        <v>25</v>
      </c>
      <c r="Q119" s="276">
        <f>D192</f>
        <v>-26.13</v>
      </c>
      <c r="R119" s="272" t="s">
        <v>25</v>
      </c>
      <c r="S119" s="278">
        <f>Q119</f>
        <v>-26.13</v>
      </c>
    </row>
    <row r="120" spans="2:19" s="24" customFormat="1" x14ac:dyDescent="0.25">
      <c r="B120" s="51" t="s">
        <v>17</v>
      </c>
      <c r="C120" s="274"/>
      <c r="D120" s="274"/>
      <c r="E120" s="276"/>
      <c r="F120" s="278"/>
      <c r="G120" s="52">
        <f>H175</f>
        <v>647.40000000000009</v>
      </c>
      <c r="H120" s="274"/>
      <c r="I120" s="274"/>
      <c r="J120" s="274"/>
      <c r="K120" s="274"/>
      <c r="L120" s="276"/>
      <c r="M120" s="289"/>
      <c r="N120" s="276"/>
      <c r="O120" s="54">
        <f>G120+L119+M119+N119</f>
        <v>647.40000000000009</v>
      </c>
      <c r="P120" s="274"/>
      <c r="Q120" s="276"/>
      <c r="R120" s="274"/>
      <c r="S120" s="278"/>
    </row>
    <row r="121" spans="2:19" s="24" customFormat="1" x14ac:dyDescent="0.25">
      <c r="B121" s="55" t="s">
        <v>18</v>
      </c>
      <c r="C121" s="275"/>
      <c r="D121" s="275"/>
      <c r="E121" s="277"/>
      <c r="F121" s="279"/>
      <c r="G121" s="56">
        <f>H176</f>
        <v>1457.5</v>
      </c>
      <c r="H121" s="275"/>
      <c r="I121" s="275"/>
      <c r="J121" s="275"/>
      <c r="K121" s="275"/>
      <c r="L121" s="277"/>
      <c r="M121" s="290"/>
      <c r="N121" s="277"/>
      <c r="O121" s="58">
        <f>G121+L119+M119+N119</f>
        <v>1457.5</v>
      </c>
      <c r="P121" s="275"/>
      <c r="Q121" s="277"/>
      <c r="R121" s="275"/>
      <c r="S121" s="279"/>
    </row>
    <row r="122" spans="2:19" s="24" customFormat="1" ht="25.5" customHeight="1" x14ac:dyDescent="0.25">
      <c r="B122" s="59" t="s">
        <v>32</v>
      </c>
      <c r="C122" s="269" t="s">
        <v>33</v>
      </c>
      <c r="D122" s="270"/>
      <c r="E122" s="270"/>
      <c r="F122" s="270"/>
      <c r="G122" s="270"/>
      <c r="H122" s="270"/>
      <c r="I122" s="270"/>
      <c r="J122" s="270"/>
      <c r="K122" s="270"/>
      <c r="L122" s="270"/>
      <c r="M122" s="270"/>
      <c r="N122" s="270"/>
      <c r="O122" s="270"/>
      <c r="P122" s="270"/>
      <c r="Q122" s="270"/>
      <c r="R122" s="270"/>
      <c r="S122" s="271"/>
    </row>
    <row r="123" spans="2:19" s="24" customFormat="1" x14ac:dyDescent="0.25">
      <c r="B123" s="73" t="s">
        <v>20</v>
      </c>
      <c r="F123" s="80"/>
      <c r="G123" s="80"/>
      <c r="H123" s="80"/>
      <c r="I123" s="80"/>
      <c r="J123" s="80"/>
      <c r="K123" s="80"/>
      <c r="L123" s="80"/>
      <c r="M123" s="80"/>
      <c r="N123" s="80"/>
      <c r="O123" s="81"/>
      <c r="P123" s="80"/>
      <c r="Q123" s="80"/>
      <c r="R123" s="80"/>
      <c r="S123" s="80"/>
    </row>
    <row r="124" spans="2:19" x14ac:dyDescent="0.25">
      <c r="F124" s="2"/>
      <c r="G124" s="2"/>
      <c r="H124" s="2"/>
      <c r="I124" s="2"/>
      <c r="J124" s="2"/>
      <c r="K124" s="2"/>
      <c r="L124" s="2"/>
      <c r="M124" s="2"/>
      <c r="N124" s="2"/>
      <c r="O124" s="3"/>
      <c r="P124" s="2"/>
      <c r="Q124" s="2"/>
      <c r="R124" s="2"/>
      <c r="S124" s="2"/>
    </row>
    <row r="125" spans="2:19" ht="24" customHeight="1" x14ac:dyDescent="0.25">
      <c r="B125" s="23" t="s">
        <v>49</v>
      </c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</row>
    <row r="126" spans="2:19" s="24" customFormat="1" ht="15" customHeight="1" x14ac:dyDescent="0.25">
      <c r="B126" s="77" t="s">
        <v>30</v>
      </c>
      <c r="C126" s="116"/>
      <c r="D126" s="117"/>
      <c r="E126" s="117"/>
      <c r="F126" s="280" t="s">
        <v>24</v>
      </c>
      <c r="G126" s="120"/>
      <c r="H126" s="121"/>
      <c r="I126" s="121"/>
      <c r="J126" s="121"/>
      <c r="K126" s="121"/>
      <c r="L126" s="121"/>
      <c r="M126" s="121"/>
      <c r="N126" s="121"/>
      <c r="O126" s="280" t="s">
        <v>39</v>
      </c>
      <c r="P126" s="120"/>
      <c r="Q126" s="121"/>
      <c r="R126" s="121"/>
      <c r="S126" s="280" t="s">
        <v>26</v>
      </c>
    </row>
    <row r="127" spans="2:19" s="24" customFormat="1" ht="15" customHeight="1" x14ac:dyDescent="0.25">
      <c r="B127" s="78" t="s">
        <v>50</v>
      </c>
      <c r="C127" s="118"/>
      <c r="D127" s="119"/>
      <c r="E127" s="119"/>
      <c r="F127" s="281"/>
      <c r="G127" s="122"/>
      <c r="H127" s="123"/>
      <c r="I127" s="123"/>
      <c r="J127" s="123"/>
      <c r="K127" s="123"/>
      <c r="L127" s="123"/>
      <c r="M127" s="123"/>
      <c r="N127" s="123"/>
      <c r="O127" s="281"/>
      <c r="P127" s="122"/>
      <c r="Q127" s="123"/>
      <c r="R127" s="123"/>
      <c r="S127" s="281"/>
    </row>
    <row r="128" spans="2:19" s="24" customFormat="1" ht="15" customHeight="1" x14ac:dyDescent="0.25">
      <c r="B128" s="35" t="s">
        <v>58</v>
      </c>
      <c r="C128" s="36" t="s">
        <v>57</v>
      </c>
      <c r="D128" s="36" t="s">
        <v>13</v>
      </c>
      <c r="E128" s="36" t="s">
        <v>0</v>
      </c>
      <c r="F128" s="282"/>
      <c r="G128" s="65" t="s">
        <v>14</v>
      </c>
      <c r="H128" s="65" t="s">
        <v>15</v>
      </c>
      <c r="I128" s="65" t="s">
        <v>6</v>
      </c>
      <c r="J128" s="65" t="s">
        <v>5</v>
      </c>
      <c r="K128" s="65" t="s">
        <v>1</v>
      </c>
      <c r="L128" s="37" t="s">
        <v>22</v>
      </c>
      <c r="M128" s="38" t="s">
        <v>23</v>
      </c>
      <c r="N128" s="37" t="s">
        <v>48</v>
      </c>
      <c r="O128" s="282"/>
      <c r="P128" s="65" t="s">
        <v>4</v>
      </c>
      <c r="Q128" s="65" t="s">
        <v>2</v>
      </c>
      <c r="R128" s="65" t="s">
        <v>16</v>
      </c>
      <c r="S128" s="282"/>
    </row>
    <row r="129" spans="2:19" s="24" customFormat="1" x14ac:dyDescent="0.25">
      <c r="B129" s="39" t="s">
        <v>28</v>
      </c>
      <c r="C129" s="40"/>
      <c r="D129" s="40"/>
      <c r="E129" s="40"/>
      <c r="F129" s="112"/>
      <c r="G129" s="112"/>
      <c r="H129" s="112"/>
      <c r="I129" s="112"/>
      <c r="J129" s="112"/>
      <c r="K129" s="112"/>
      <c r="L129" s="112"/>
      <c r="M129" s="112"/>
      <c r="N129" s="112"/>
      <c r="O129" s="113"/>
      <c r="P129" s="112"/>
      <c r="Q129" s="112"/>
      <c r="R129" s="112"/>
      <c r="S129" s="112"/>
    </row>
    <row r="130" spans="2:19" s="24" customFormat="1" x14ac:dyDescent="0.25">
      <c r="B130" s="41" t="s">
        <v>21</v>
      </c>
      <c r="C130" s="274">
        <f>ROUND(B14*C170,6)</f>
        <v>0.30749100000000001</v>
      </c>
      <c r="D130" s="274">
        <f>ROUND(B14*C171,6)</f>
        <v>4.4595999999999997E-2</v>
      </c>
      <c r="E130" s="274">
        <f>C172</f>
        <v>7.9459999999999999E-3</v>
      </c>
      <c r="F130" s="283">
        <f>SUM(C130:E135)</f>
        <v>0.36003300000000005</v>
      </c>
      <c r="G130" s="272" t="s">
        <v>25</v>
      </c>
      <c r="H130" s="76">
        <f>I177</f>
        <v>0</v>
      </c>
      <c r="I130" s="274">
        <f>ROUND(B14*I183,6)</f>
        <v>0.128966</v>
      </c>
      <c r="J130" s="274">
        <f>C184</f>
        <v>1.186E-3</v>
      </c>
      <c r="K130" s="274">
        <f>C185</f>
        <v>1.4455000000000001E-2</v>
      </c>
      <c r="L130" s="272" t="s">
        <v>25</v>
      </c>
      <c r="M130" s="272" t="s">
        <v>25</v>
      </c>
      <c r="N130" s="272" t="s">
        <v>25</v>
      </c>
      <c r="O130" s="44">
        <f>H130+I130+J130+K130</f>
        <v>0.14460699999999999</v>
      </c>
      <c r="P130" s="274">
        <f>C191</f>
        <v>1.2695E-2</v>
      </c>
      <c r="Q130" s="42">
        <f>C192</f>
        <v>0</v>
      </c>
      <c r="R130" s="274">
        <f>C198</f>
        <v>4.6379999999999998E-3</v>
      </c>
      <c r="S130" s="44">
        <f>P130+Q130+R130</f>
        <v>1.7333000000000001E-2</v>
      </c>
    </row>
    <row r="131" spans="2:19" s="24" customFormat="1" x14ac:dyDescent="0.25">
      <c r="B131" s="41" t="s">
        <v>47</v>
      </c>
      <c r="C131" s="274"/>
      <c r="D131" s="274"/>
      <c r="E131" s="274"/>
      <c r="F131" s="283"/>
      <c r="G131" s="272"/>
      <c r="H131" s="76">
        <f t="shared" ref="H131:H135" si="12">I178</f>
        <v>0.22603600000000001</v>
      </c>
      <c r="I131" s="274"/>
      <c r="J131" s="274"/>
      <c r="K131" s="274"/>
      <c r="L131" s="272"/>
      <c r="M131" s="272"/>
      <c r="N131" s="272"/>
      <c r="O131" s="44">
        <f>H131+I130+J130+K130</f>
        <v>0.37064300000000006</v>
      </c>
      <c r="P131" s="274"/>
      <c r="Q131" s="42">
        <f t="shared" ref="Q131:Q135" si="13">C193</f>
        <v>4.6199999999999998E-2</v>
      </c>
      <c r="R131" s="274"/>
      <c r="S131" s="44">
        <f>P130+Q131+R130</f>
        <v>6.3532999999999992E-2</v>
      </c>
    </row>
    <row r="132" spans="2:19" s="24" customFormat="1" x14ac:dyDescent="0.25">
      <c r="B132" s="41" t="s">
        <v>7</v>
      </c>
      <c r="C132" s="274"/>
      <c r="D132" s="274"/>
      <c r="E132" s="274"/>
      <c r="F132" s="283"/>
      <c r="G132" s="272"/>
      <c r="H132" s="76">
        <f t="shared" si="12"/>
        <v>0.20688600000000001</v>
      </c>
      <c r="I132" s="274"/>
      <c r="J132" s="274"/>
      <c r="K132" s="274"/>
      <c r="L132" s="272"/>
      <c r="M132" s="272"/>
      <c r="N132" s="272"/>
      <c r="O132" s="44">
        <f>H132+I130+J130+K130</f>
        <v>0.35149300000000006</v>
      </c>
      <c r="P132" s="274"/>
      <c r="Q132" s="42">
        <f t="shared" si="13"/>
        <v>2.7300000000000001E-2</v>
      </c>
      <c r="R132" s="274"/>
      <c r="S132" s="44">
        <f>P130+Q132+R130</f>
        <v>4.4633000000000006E-2</v>
      </c>
    </row>
    <row r="133" spans="2:19" s="24" customFormat="1" x14ac:dyDescent="0.25">
      <c r="B133" s="41" t="s">
        <v>8</v>
      </c>
      <c r="C133" s="274"/>
      <c r="D133" s="274"/>
      <c r="E133" s="274"/>
      <c r="F133" s="283"/>
      <c r="G133" s="272"/>
      <c r="H133" s="76">
        <f t="shared" si="12"/>
        <v>0.207756</v>
      </c>
      <c r="I133" s="274"/>
      <c r="J133" s="274"/>
      <c r="K133" s="274"/>
      <c r="L133" s="272"/>
      <c r="M133" s="272"/>
      <c r="N133" s="272"/>
      <c r="O133" s="44">
        <f>H133+I130+J130+K130</f>
        <v>0.35236299999999998</v>
      </c>
      <c r="P133" s="274"/>
      <c r="Q133" s="42">
        <f t="shared" si="13"/>
        <v>2.2100000000000002E-2</v>
      </c>
      <c r="R133" s="274"/>
      <c r="S133" s="44">
        <f>P130+Q133+R130</f>
        <v>3.9432999999999996E-2</v>
      </c>
    </row>
    <row r="134" spans="2:19" s="24" customFormat="1" x14ac:dyDescent="0.25">
      <c r="B134" s="41" t="s">
        <v>9</v>
      </c>
      <c r="C134" s="274"/>
      <c r="D134" s="274"/>
      <c r="E134" s="274"/>
      <c r="F134" s="283"/>
      <c r="G134" s="272"/>
      <c r="H134" s="76">
        <f t="shared" si="12"/>
        <v>0.15523699999999999</v>
      </c>
      <c r="I134" s="274"/>
      <c r="J134" s="274"/>
      <c r="K134" s="274"/>
      <c r="L134" s="272"/>
      <c r="M134" s="272"/>
      <c r="N134" s="272"/>
      <c r="O134" s="44">
        <f>H134+I130+J130+K130</f>
        <v>0.299844</v>
      </c>
      <c r="P134" s="274"/>
      <c r="Q134" s="42">
        <f t="shared" si="13"/>
        <v>1.5800000000000002E-2</v>
      </c>
      <c r="R134" s="274"/>
      <c r="S134" s="44">
        <f>P130+Q134+R130</f>
        <v>3.3132999999999996E-2</v>
      </c>
    </row>
    <row r="135" spans="2:19" s="24" customFormat="1" x14ac:dyDescent="0.25">
      <c r="B135" s="82" t="s">
        <v>10</v>
      </c>
      <c r="C135" s="275"/>
      <c r="D135" s="275"/>
      <c r="E135" s="275"/>
      <c r="F135" s="284"/>
      <c r="G135" s="273"/>
      <c r="H135" s="83">
        <f t="shared" si="12"/>
        <v>7.8634000000000009E-2</v>
      </c>
      <c r="I135" s="275"/>
      <c r="J135" s="275"/>
      <c r="K135" s="275"/>
      <c r="L135" s="273"/>
      <c r="M135" s="273"/>
      <c r="N135" s="273"/>
      <c r="O135" s="84">
        <f>H135+I130+J130+K130</f>
        <v>0.22324099999999999</v>
      </c>
      <c r="P135" s="275"/>
      <c r="Q135" s="45">
        <f t="shared" si="13"/>
        <v>6.6E-3</v>
      </c>
      <c r="R135" s="275"/>
      <c r="S135" s="84">
        <f>P130+Q135+R130</f>
        <v>2.3932999999999999E-2</v>
      </c>
    </row>
    <row r="136" spans="2:19" s="24" customFormat="1" x14ac:dyDescent="0.25">
      <c r="B136" s="85" t="s">
        <v>27</v>
      </c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</row>
    <row r="137" spans="2:19" s="24" customFormat="1" x14ac:dyDescent="0.25">
      <c r="B137" s="41" t="s">
        <v>19</v>
      </c>
      <c r="C137" s="272" t="s">
        <v>25</v>
      </c>
      <c r="D137" s="272" t="s">
        <v>25</v>
      </c>
      <c r="E137" s="276">
        <f>D172</f>
        <v>63.36</v>
      </c>
      <c r="F137" s="278">
        <f>SUM(C137:E139)</f>
        <v>63.36</v>
      </c>
      <c r="G137" s="52">
        <f>I174</f>
        <v>3728.62</v>
      </c>
      <c r="H137" s="272" t="s">
        <v>25</v>
      </c>
      <c r="I137" s="272" t="s">
        <v>25</v>
      </c>
      <c r="J137" s="272" t="s">
        <v>25</v>
      </c>
      <c r="K137" s="272" t="s">
        <v>25</v>
      </c>
      <c r="L137" s="276">
        <f>I186</f>
        <v>0</v>
      </c>
      <c r="M137" s="276">
        <f>I187</f>
        <v>0</v>
      </c>
      <c r="N137" s="276">
        <f>I188</f>
        <v>-3632.24</v>
      </c>
      <c r="O137" s="54">
        <f>G137+L137+M137+N137</f>
        <v>96.380000000000109</v>
      </c>
      <c r="P137" s="272" t="s">
        <v>25</v>
      </c>
      <c r="Q137" s="276">
        <f>D192</f>
        <v>-26.13</v>
      </c>
      <c r="R137" s="272" t="s">
        <v>25</v>
      </c>
      <c r="S137" s="278">
        <f>Q137</f>
        <v>-26.13</v>
      </c>
    </row>
    <row r="138" spans="2:19" s="24" customFormat="1" x14ac:dyDescent="0.25">
      <c r="B138" s="41" t="s">
        <v>17</v>
      </c>
      <c r="C138" s="274"/>
      <c r="D138" s="274"/>
      <c r="E138" s="276"/>
      <c r="F138" s="278"/>
      <c r="G138" s="52">
        <f t="shared" ref="G138:G139" si="14">I175</f>
        <v>4279.6399999999994</v>
      </c>
      <c r="H138" s="274"/>
      <c r="I138" s="274"/>
      <c r="J138" s="274"/>
      <c r="K138" s="274"/>
      <c r="L138" s="276"/>
      <c r="M138" s="276"/>
      <c r="N138" s="276"/>
      <c r="O138" s="54">
        <f>G138+L137+M137+N137</f>
        <v>647.39999999999964</v>
      </c>
      <c r="P138" s="274"/>
      <c r="Q138" s="276"/>
      <c r="R138" s="274"/>
      <c r="S138" s="278"/>
    </row>
    <row r="139" spans="2:19" s="24" customFormat="1" x14ac:dyDescent="0.25">
      <c r="B139" s="82" t="s">
        <v>18</v>
      </c>
      <c r="C139" s="275"/>
      <c r="D139" s="275"/>
      <c r="E139" s="277"/>
      <c r="F139" s="279"/>
      <c r="G139" s="56">
        <f t="shared" si="14"/>
        <v>5089.74</v>
      </c>
      <c r="H139" s="275"/>
      <c r="I139" s="275"/>
      <c r="J139" s="275"/>
      <c r="K139" s="275"/>
      <c r="L139" s="277"/>
      <c r="M139" s="277"/>
      <c r="N139" s="277"/>
      <c r="O139" s="58">
        <f>G139+L137+M137+N137</f>
        <v>1457.5</v>
      </c>
      <c r="P139" s="275"/>
      <c r="Q139" s="277"/>
      <c r="R139" s="275"/>
      <c r="S139" s="279"/>
    </row>
    <row r="140" spans="2:19" s="24" customFormat="1" ht="25.5" customHeight="1" x14ac:dyDescent="0.25">
      <c r="B140" s="59" t="s">
        <v>32</v>
      </c>
      <c r="C140" s="269" t="s">
        <v>33</v>
      </c>
      <c r="D140" s="270"/>
      <c r="E140" s="270"/>
      <c r="F140" s="270"/>
      <c r="G140" s="270"/>
      <c r="H140" s="270"/>
      <c r="I140" s="270"/>
      <c r="J140" s="270"/>
      <c r="K140" s="270"/>
      <c r="L140" s="270"/>
      <c r="M140" s="270"/>
      <c r="N140" s="270"/>
      <c r="O140" s="270"/>
      <c r="P140" s="270"/>
      <c r="Q140" s="270"/>
      <c r="R140" s="270"/>
      <c r="S140" s="271"/>
    </row>
    <row r="141" spans="2:19" s="24" customFormat="1" x14ac:dyDescent="0.25">
      <c r="B141" s="73" t="s">
        <v>20</v>
      </c>
    </row>
    <row r="162" spans="2:32" x14ac:dyDescent="0.25">
      <c r="B162" s="10"/>
      <c r="Z162" s="1"/>
      <c r="AA162" s="1"/>
      <c r="AB162" s="1"/>
      <c r="AC162" s="1"/>
      <c r="AD162" s="1"/>
      <c r="AE162" s="1"/>
      <c r="AF162" s="1"/>
    </row>
    <row r="163" spans="2:32" x14ac:dyDescent="0.25">
      <c r="B163" s="10"/>
      <c r="Z163" s="1"/>
      <c r="AA163" s="1"/>
      <c r="AB163" s="1"/>
      <c r="AC163" s="1"/>
      <c r="AD163" s="1"/>
      <c r="AE163" s="1"/>
      <c r="AF163" s="1"/>
    </row>
    <row r="164" spans="2:32" x14ac:dyDescent="0.25">
      <c r="B164" s="10"/>
      <c r="Z164" s="1"/>
      <c r="AA164" s="1"/>
      <c r="AB164" s="1"/>
      <c r="AC164" s="1"/>
      <c r="AD164" s="1"/>
      <c r="AE164" s="1"/>
      <c r="AF164" s="1"/>
    </row>
    <row r="165" spans="2:32" x14ac:dyDescent="0.25">
      <c r="B165" s="10"/>
      <c r="Z165" s="1"/>
      <c r="AA165" s="1"/>
      <c r="AB165" s="1"/>
      <c r="AC165" s="1"/>
      <c r="AD165" s="1"/>
      <c r="AE165" s="1"/>
      <c r="AF165" s="1"/>
    </row>
    <row r="166" spans="2:32" x14ac:dyDescent="0.25">
      <c r="B166" s="10"/>
      <c r="Z166" s="1"/>
      <c r="AA166" s="1"/>
      <c r="AB166" s="1"/>
      <c r="AC166" s="1"/>
      <c r="AD166" s="1"/>
      <c r="AE166" s="1"/>
      <c r="AF166" s="1"/>
    </row>
    <row r="167" spans="2:32" x14ac:dyDescent="0.25">
      <c r="B167" s="10"/>
      <c r="Z167" s="1"/>
      <c r="AA167" s="1"/>
      <c r="AB167" s="1"/>
      <c r="AC167" s="1"/>
      <c r="AD167" s="1"/>
      <c r="AE167" s="1"/>
      <c r="AF167" s="1"/>
    </row>
    <row r="168" spans="2:32" x14ac:dyDescent="0.25">
      <c r="B168" s="10"/>
      <c r="Z168" s="1"/>
      <c r="AA168" s="1"/>
      <c r="AB168" s="1"/>
      <c r="AC168" s="1"/>
      <c r="AD168" s="1"/>
      <c r="AE168" s="1"/>
      <c r="AF168" s="1"/>
    </row>
    <row r="169" spans="2:32" s="129" customFormat="1" x14ac:dyDescent="0.25">
      <c r="B169" s="128"/>
    </row>
    <row r="170" spans="2:32" s="129" customFormat="1" ht="12.75" customHeight="1" x14ac:dyDescent="0.25">
      <c r="B170" s="130" t="s">
        <v>12</v>
      </c>
      <c r="C170" s="131">
        <v>7.9826389999999998</v>
      </c>
    </row>
    <row r="171" spans="2:32" s="129" customFormat="1" ht="12.75" customHeight="1" x14ac:dyDescent="0.25">
      <c r="B171" s="130" t="s">
        <v>13</v>
      </c>
      <c r="C171" s="131">
        <v>1.1577310000000001</v>
      </c>
    </row>
    <row r="172" spans="2:32" s="129" customFormat="1" ht="12.75" customHeight="1" x14ac:dyDescent="0.25">
      <c r="B172" s="132" t="s">
        <v>0</v>
      </c>
      <c r="C172" s="133">
        <v>7.9459999999999999E-3</v>
      </c>
      <c r="D172" s="134">
        <v>63.36</v>
      </c>
      <c r="E172" s="134">
        <v>83.2</v>
      </c>
    </row>
    <row r="173" spans="2:32" s="129" customFormat="1" ht="12.75" customHeight="1" x14ac:dyDescent="0.25">
      <c r="B173" s="128"/>
    </row>
    <row r="174" spans="2:32" s="129" customFormat="1" ht="12.75" customHeight="1" x14ac:dyDescent="0.25">
      <c r="B174" s="132" t="s">
        <v>14</v>
      </c>
      <c r="C174" s="134">
        <v>77.95</v>
      </c>
      <c r="D174" s="134">
        <v>67.39</v>
      </c>
      <c r="E174" s="134">
        <v>73.39</v>
      </c>
      <c r="F174" s="134">
        <v>65.88</v>
      </c>
      <c r="G174" s="134">
        <v>85.08</v>
      </c>
      <c r="H174" s="134">
        <v>96.38</v>
      </c>
      <c r="I174" s="134">
        <v>3728.62</v>
      </c>
    </row>
    <row r="175" spans="2:32" s="129" customFormat="1" ht="12.75" customHeight="1" x14ac:dyDescent="0.25">
      <c r="B175" s="132"/>
      <c r="C175" s="134">
        <v>537.88</v>
      </c>
      <c r="D175" s="134">
        <v>469.74</v>
      </c>
      <c r="E175" s="134">
        <v>468.45000000000005</v>
      </c>
      <c r="F175" s="134">
        <v>460.09000000000003</v>
      </c>
      <c r="G175" s="134">
        <v>596.30000000000007</v>
      </c>
      <c r="H175" s="134">
        <v>647.40000000000009</v>
      </c>
      <c r="I175" s="134">
        <v>4279.6399999999994</v>
      </c>
    </row>
    <row r="176" spans="2:32" s="129" customFormat="1" ht="12.75" customHeight="1" x14ac:dyDescent="0.25">
      <c r="B176" s="132"/>
      <c r="C176" s="134">
        <v>1137.8000000000002</v>
      </c>
      <c r="D176" s="134">
        <v>975.12000000000012</v>
      </c>
      <c r="E176" s="134">
        <v>1152.93</v>
      </c>
      <c r="F176" s="134">
        <v>960.54000000000008</v>
      </c>
      <c r="G176" s="134">
        <v>1227.19</v>
      </c>
      <c r="H176" s="134">
        <v>1457.5</v>
      </c>
      <c r="I176" s="134">
        <v>5089.74</v>
      </c>
    </row>
    <row r="177" spans="2:9" s="129" customFormat="1" ht="12.75" customHeight="1" x14ac:dyDescent="0.25">
      <c r="B177" s="132" t="s">
        <v>15</v>
      </c>
      <c r="C177" s="133">
        <v>0</v>
      </c>
      <c r="D177" s="133">
        <v>0</v>
      </c>
      <c r="E177" s="133">
        <v>0</v>
      </c>
      <c r="F177" s="133">
        <v>0</v>
      </c>
      <c r="G177" s="133">
        <v>0</v>
      </c>
      <c r="H177" s="133">
        <v>0</v>
      </c>
      <c r="I177" s="133">
        <v>0</v>
      </c>
    </row>
    <row r="178" spans="2:9" s="129" customFormat="1" ht="12.75" customHeight="1" x14ac:dyDescent="0.25">
      <c r="C178" s="133">
        <v>9.4791000000000014E-2</v>
      </c>
      <c r="D178" s="133">
        <v>6.9823999999999997E-2</v>
      </c>
      <c r="E178" s="133">
        <v>9.5524999999999999E-2</v>
      </c>
      <c r="F178" s="133">
        <v>0.11729200000000001</v>
      </c>
      <c r="G178" s="133">
        <v>0.16543099999999999</v>
      </c>
      <c r="H178" s="133">
        <v>0.22603600000000001</v>
      </c>
      <c r="I178" s="133">
        <v>0.22603600000000001</v>
      </c>
    </row>
    <row r="179" spans="2:9" s="129" customFormat="1" ht="12.75" customHeight="1" x14ac:dyDescent="0.25">
      <c r="B179" s="128"/>
      <c r="C179" s="133">
        <v>8.6760000000000004E-2</v>
      </c>
      <c r="D179" s="133">
        <v>6.3909000000000007E-2</v>
      </c>
      <c r="E179" s="133">
        <v>8.7431999999999996E-2</v>
      </c>
      <c r="F179" s="133">
        <v>0.107354</v>
      </c>
      <c r="G179" s="133">
        <v>0.15141499999999999</v>
      </c>
      <c r="H179" s="133">
        <v>0.20688600000000001</v>
      </c>
      <c r="I179" s="133">
        <v>0.20688600000000001</v>
      </c>
    </row>
    <row r="180" spans="2:9" s="129" customFormat="1" ht="12.75" customHeight="1" x14ac:dyDescent="0.25">
      <c r="B180" s="128"/>
      <c r="C180" s="133">
        <v>8.7125000000000008E-2</v>
      </c>
      <c r="D180" s="133">
        <v>6.4177999999999999E-2</v>
      </c>
      <c r="E180" s="133">
        <v>8.7799999999999989E-2</v>
      </c>
      <c r="F180" s="133">
        <v>0.107806</v>
      </c>
      <c r="G180" s="133">
        <v>0.15205199999999999</v>
      </c>
      <c r="H180" s="133">
        <v>0.207756</v>
      </c>
      <c r="I180" s="133">
        <v>0.207756</v>
      </c>
    </row>
    <row r="181" spans="2:9" s="129" customFormat="1" ht="12.75" customHeight="1" x14ac:dyDescent="0.25">
      <c r="B181" s="128"/>
      <c r="C181" s="133">
        <v>6.5099999999999991E-2</v>
      </c>
      <c r="D181" s="133">
        <v>4.7953999999999997E-2</v>
      </c>
      <c r="E181" s="133">
        <v>6.5604999999999997E-2</v>
      </c>
      <c r="F181" s="133">
        <v>8.0554000000000001E-2</v>
      </c>
      <c r="G181" s="133">
        <v>0.11361399999999999</v>
      </c>
      <c r="H181" s="133">
        <v>0.15523699999999999</v>
      </c>
      <c r="I181" s="133">
        <v>0.15523699999999999</v>
      </c>
    </row>
    <row r="182" spans="2:9" s="129" customFormat="1" ht="12.75" customHeight="1" x14ac:dyDescent="0.25">
      <c r="B182" s="128"/>
      <c r="C182" s="133">
        <v>3.2975999999999998E-2</v>
      </c>
      <c r="D182" s="133">
        <v>2.4291E-2</v>
      </c>
      <c r="E182" s="133">
        <v>3.3231000000000004E-2</v>
      </c>
      <c r="F182" s="133">
        <v>4.0804E-2</v>
      </c>
      <c r="G182" s="133">
        <v>5.7549999999999997E-2</v>
      </c>
      <c r="H182" s="133">
        <v>7.8634000000000009E-2</v>
      </c>
      <c r="I182" s="133">
        <v>7.8634000000000009E-2</v>
      </c>
    </row>
    <row r="183" spans="2:9" s="129" customFormat="1" ht="12.75" customHeight="1" x14ac:dyDescent="0.25">
      <c r="B183" s="130" t="s">
        <v>6</v>
      </c>
      <c r="C183" s="131">
        <v>3.348017</v>
      </c>
      <c r="D183" s="131">
        <v>3.348017</v>
      </c>
      <c r="E183" s="131">
        <v>3.348017</v>
      </c>
      <c r="F183" s="131">
        <v>3.348017</v>
      </c>
      <c r="G183" s="131">
        <v>3.348017</v>
      </c>
      <c r="H183" s="131">
        <v>3.348017</v>
      </c>
      <c r="I183" s="131">
        <v>3.348017</v>
      </c>
    </row>
    <row r="184" spans="2:9" s="129" customFormat="1" ht="12.75" customHeight="1" x14ac:dyDescent="0.25">
      <c r="B184" s="132" t="s">
        <v>5</v>
      </c>
      <c r="C184" s="133">
        <v>1.186E-3</v>
      </c>
    </row>
    <row r="185" spans="2:9" s="129" customFormat="1" ht="12.75" customHeight="1" x14ac:dyDescent="0.25">
      <c r="B185" s="132" t="s">
        <v>1</v>
      </c>
      <c r="C185" s="133">
        <v>1.4455000000000001E-2</v>
      </c>
    </row>
    <row r="186" spans="2:9" s="129" customFormat="1" ht="12.75" customHeight="1" x14ac:dyDescent="0.25">
      <c r="B186" s="132" t="s">
        <v>22</v>
      </c>
      <c r="C186" s="135">
        <v>-0.03</v>
      </c>
      <c r="D186" s="135">
        <v>-0.25</v>
      </c>
      <c r="E186" s="135">
        <v>0</v>
      </c>
      <c r="F186" s="135">
        <v>0</v>
      </c>
      <c r="G186" s="135">
        <v>-0.34</v>
      </c>
      <c r="H186" s="135">
        <v>0</v>
      </c>
      <c r="I186" s="135">
        <v>0</v>
      </c>
    </row>
    <row r="187" spans="2:9" s="129" customFormat="1" ht="12.75" customHeight="1" x14ac:dyDescent="0.25">
      <c r="B187" s="132" t="s">
        <v>23</v>
      </c>
      <c r="C187" s="135">
        <v>0.08</v>
      </c>
      <c r="D187" s="135">
        <v>0.06</v>
      </c>
      <c r="E187" s="135">
        <v>0</v>
      </c>
      <c r="F187" s="135">
        <v>0</v>
      </c>
      <c r="G187" s="135">
        <v>-0.56999999999999995</v>
      </c>
      <c r="H187" s="135">
        <v>0</v>
      </c>
      <c r="I187" s="135">
        <v>0</v>
      </c>
    </row>
    <row r="188" spans="2:9" s="129" customFormat="1" ht="12.75" customHeight="1" x14ac:dyDescent="0.25">
      <c r="B188" s="132" t="s">
        <v>48</v>
      </c>
      <c r="C188" s="135">
        <v>0</v>
      </c>
      <c r="D188" s="135">
        <v>0</v>
      </c>
      <c r="E188" s="135">
        <v>0</v>
      </c>
      <c r="F188" s="135">
        <v>0</v>
      </c>
      <c r="G188" s="135">
        <v>0</v>
      </c>
      <c r="H188" s="135">
        <v>0</v>
      </c>
      <c r="I188" s="135">
        <v>-3632.24</v>
      </c>
    </row>
    <row r="189" spans="2:9" s="129" customFormat="1" ht="12.75" customHeight="1" x14ac:dyDescent="0.25">
      <c r="B189" s="128"/>
    </row>
    <row r="190" spans="2:9" s="129" customFormat="1" ht="12.75" customHeight="1" x14ac:dyDescent="0.25">
      <c r="B190" s="132" t="s">
        <v>3</v>
      </c>
      <c r="C190" s="133">
        <v>0</v>
      </c>
      <c r="D190" s="129">
        <v>0</v>
      </c>
    </row>
    <row r="191" spans="2:9" s="129" customFormat="1" ht="12.75" customHeight="1" x14ac:dyDescent="0.25">
      <c r="B191" s="132" t="s">
        <v>4</v>
      </c>
      <c r="C191" s="133">
        <v>1.2695E-2</v>
      </c>
    </row>
    <row r="192" spans="2:9" s="129" customFormat="1" ht="12.75" customHeight="1" x14ac:dyDescent="0.25">
      <c r="B192" s="132" t="s">
        <v>2</v>
      </c>
      <c r="C192" s="133">
        <v>0</v>
      </c>
      <c r="D192" s="134">
        <v>-26.13</v>
      </c>
    </row>
    <row r="193" spans="2:3" s="129" customFormat="1" ht="12.75" customHeight="1" x14ac:dyDescent="0.25">
      <c r="C193" s="133">
        <v>4.6199999999999998E-2</v>
      </c>
    </row>
    <row r="194" spans="2:3" s="129" customFormat="1" ht="12.75" customHeight="1" x14ac:dyDescent="0.25">
      <c r="B194" s="128"/>
      <c r="C194" s="133">
        <v>2.7300000000000001E-2</v>
      </c>
    </row>
    <row r="195" spans="2:3" s="129" customFormat="1" ht="12.75" customHeight="1" x14ac:dyDescent="0.25">
      <c r="B195" s="128"/>
      <c r="C195" s="133">
        <v>2.2100000000000002E-2</v>
      </c>
    </row>
    <row r="196" spans="2:3" s="129" customFormat="1" ht="12.75" customHeight="1" x14ac:dyDescent="0.25">
      <c r="B196" s="128"/>
      <c r="C196" s="133">
        <v>1.5800000000000002E-2</v>
      </c>
    </row>
    <row r="197" spans="2:3" s="129" customFormat="1" ht="12.75" customHeight="1" x14ac:dyDescent="0.25">
      <c r="B197" s="128"/>
      <c r="C197" s="133">
        <v>6.6E-3</v>
      </c>
    </row>
    <row r="198" spans="2:3" s="129" customFormat="1" ht="12.75" customHeight="1" x14ac:dyDescent="0.25">
      <c r="B198" s="132" t="s">
        <v>16</v>
      </c>
      <c r="C198" s="133">
        <v>4.6379999999999998E-3</v>
      </c>
    </row>
    <row r="199" spans="2:3" s="129" customFormat="1" x14ac:dyDescent="0.25">
      <c r="B199" s="128"/>
    </row>
  </sheetData>
  <mergeCells count="225">
    <mergeCell ref="D22:D27"/>
    <mergeCell ref="E22:E27"/>
    <mergeCell ref="D94:D99"/>
    <mergeCell ref="E94:E99"/>
    <mergeCell ref="D76:D81"/>
    <mergeCell ref="E76:E81"/>
    <mergeCell ref="G76:G81"/>
    <mergeCell ref="D101:D103"/>
    <mergeCell ref="D83:D85"/>
    <mergeCell ref="E119:E121"/>
    <mergeCell ref="M119:M121"/>
    <mergeCell ref="H119:H121"/>
    <mergeCell ref="I119:I121"/>
    <mergeCell ref="J119:J121"/>
    <mergeCell ref="K119:K121"/>
    <mergeCell ref="L119:L121"/>
    <mergeCell ref="K101:K103"/>
    <mergeCell ref="B7:S7"/>
    <mergeCell ref="C112:C117"/>
    <mergeCell ref="D112:D117"/>
    <mergeCell ref="E112:E117"/>
    <mergeCell ref="C101:C103"/>
    <mergeCell ref="L94:L99"/>
    <mergeCell ref="I94:I99"/>
    <mergeCell ref="C94:C99"/>
    <mergeCell ref="L112:L117"/>
    <mergeCell ref="I112:I117"/>
    <mergeCell ref="J112:J117"/>
    <mergeCell ref="K112:K117"/>
    <mergeCell ref="R65:R67"/>
    <mergeCell ref="R58:R63"/>
    <mergeCell ref="C58:C63"/>
    <mergeCell ref="D58:D63"/>
    <mergeCell ref="E58:E63"/>
    <mergeCell ref="E83:E85"/>
    <mergeCell ref="F83:F85"/>
    <mergeCell ref="M83:M85"/>
    <mergeCell ref="E101:E103"/>
    <mergeCell ref="F101:F103"/>
    <mergeCell ref="M101:M103"/>
    <mergeCell ref="G94:G99"/>
    <mergeCell ref="R22:R27"/>
    <mergeCell ref="M47:M49"/>
    <mergeCell ref="L40:L45"/>
    <mergeCell ref="M40:M45"/>
    <mergeCell ref="L47:L49"/>
    <mergeCell ref="K40:K45"/>
    <mergeCell ref="K47:K49"/>
    <mergeCell ref="E29:E31"/>
    <mergeCell ref="D29:D31"/>
    <mergeCell ref="D47:D49"/>
    <mergeCell ref="C32:S32"/>
    <mergeCell ref="C29:C31"/>
    <mergeCell ref="F29:F31"/>
    <mergeCell ref="J29:J31"/>
    <mergeCell ref="K29:K31"/>
    <mergeCell ref="P29:P31"/>
    <mergeCell ref="R29:R31"/>
    <mergeCell ref="E47:E49"/>
    <mergeCell ref="D40:D45"/>
    <mergeCell ref="E40:E45"/>
    <mergeCell ref="F47:F49"/>
    <mergeCell ref="F40:F45"/>
    <mergeCell ref="C40:C45"/>
    <mergeCell ref="C47:C49"/>
    <mergeCell ref="F58:F63"/>
    <mergeCell ref="I76:I81"/>
    <mergeCell ref="J76:J81"/>
    <mergeCell ref="I65:I67"/>
    <mergeCell ref="J65:J67"/>
    <mergeCell ref="K65:K67"/>
    <mergeCell ref="I58:I63"/>
    <mergeCell ref="P58:P63"/>
    <mergeCell ref="L22:L27"/>
    <mergeCell ref="M22:M27"/>
    <mergeCell ref="L29:L31"/>
    <mergeCell ref="K22:K27"/>
    <mergeCell ref="P22:P27"/>
    <mergeCell ref="G58:G63"/>
    <mergeCell ref="C50:S50"/>
    <mergeCell ref="I40:I45"/>
    <mergeCell ref="J40:J45"/>
    <mergeCell ref="H47:H49"/>
    <mergeCell ref="I47:I49"/>
    <mergeCell ref="J47:J49"/>
    <mergeCell ref="H29:H31"/>
    <mergeCell ref="I29:I31"/>
    <mergeCell ref="H65:H67"/>
    <mergeCell ref="M65:M67"/>
    <mergeCell ref="C83:C85"/>
    <mergeCell ref="R94:R99"/>
    <mergeCell ref="J94:J99"/>
    <mergeCell ref="L65:L67"/>
    <mergeCell ref="H83:H85"/>
    <mergeCell ref="I83:I85"/>
    <mergeCell ref="J83:J85"/>
    <mergeCell ref="C65:C67"/>
    <mergeCell ref="E65:E67"/>
    <mergeCell ref="F65:F67"/>
    <mergeCell ref="C68:S68"/>
    <mergeCell ref="D65:D67"/>
    <mergeCell ref="P83:P85"/>
    <mergeCell ref="L83:L85"/>
    <mergeCell ref="P65:P67"/>
    <mergeCell ref="N83:N85"/>
    <mergeCell ref="G40:G45"/>
    <mergeCell ref="N22:N27"/>
    <mergeCell ref="N40:N45"/>
    <mergeCell ref="R101:R103"/>
    <mergeCell ref="R119:R121"/>
    <mergeCell ref="L76:L81"/>
    <mergeCell ref="M76:M81"/>
    <mergeCell ref="Q119:Q121"/>
    <mergeCell ref="P112:P117"/>
    <mergeCell ref="R112:R117"/>
    <mergeCell ref="R83:R85"/>
    <mergeCell ref="C86:S86"/>
    <mergeCell ref="C104:S104"/>
    <mergeCell ref="F76:F81"/>
    <mergeCell ref="F94:F99"/>
    <mergeCell ref="F112:F117"/>
    <mergeCell ref="C76:C81"/>
    <mergeCell ref="C119:C121"/>
    <mergeCell ref="D119:D121"/>
    <mergeCell ref="S119:S121"/>
    <mergeCell ref="K83:K85"/>
    <mergeCell ref="M94:M99"/>
    <mergeCell ref="P94:P99"/>
    <mergeCell ref="G112:G117"/>
    <mergeCell ref="F119:F121"/>
    <mergeCell ref="S18:S20"/>
    <mergeCell ref="F36:F38"/>
    <mergeCell ref="O36:O38"/>
    <mergeCell ref="S36:S38"/>
    <mergeCell ref="S29:S31"/>
    <mergeCell ref="S47:S49"/>
    <mergeCell ref="Q29:Q31"/>
    <mergeCell ref="P40:P45"/>
    <mergeCell ref="R40:R45"/>
    <mergeCell ref="P47:P49"/>
    <mergeCell ref="Q47:Q49"/>
    <mergeCell ref="I22:I27"/>
    <mergeCell ref="J22:J27"/>
    <mergeCell ref="G22:G27"/>
    <mergeCell ref="F22:F27"/>
    <mergeCell ref="M29:M31"/>
    <mergeCell ref="N58:N63"/>
    <mergeCell ref="N76:N81"/>
    <mergeCell ref="N94:N99"/>
    <mergeCell ref="N47:N49"/>
    <mergeCell ref="N65:N67"/>
    <mergeCell ref="F18:F20"/>
    <mergeCell ref="O18:O20"/>
    <mergeCell ref="I101:I103"/>
    <mergeCell ref="J101:J103"/>
    <mergeCell ref="J58:J63"/>
    <mergeCell ref="K58:K63"/>
    <mergeCell ref="L58:L63"/>
    <mergeCell ref="M58:M63"/>
    <mergeCell ref="R76:R81"/>
    <mergeCell ref="K94:K99"/>
    <mergeCell ref="P119:P121"/>
    <mergeCell ref="P76:P81"/>
    <mergeCell ref="M112:M117"/>
    <mergeCell ref="Q101:Q103"/>
    <mergeCell ref="K76:K81"/>
    <mergeCell ref="L101:L103"/>
    <mergeCell ref="P101:P103"/>
    <mergeCell ref="N101:N103"/>
    <mergeCell ref="C22:C27"/>
    <mergeCell ref="R47:R49"/>
    <mergeCell ref="C122:S122"/>
    <mergeCell ref="F54:F56"/>
    <mergeCell ref="O54:O56"/>
    <mergeCell ref="S54:S56"/>
    <mergeCell ref="F72:F74"/>
    <mergeCell ref="O72:O74"/>
    <mergeCell ref="S72:S74"/>
    <mergeCell ref="F90:F92"/>
    <mergeCell ref="O90:O92"/>
    <mergeCell ref="S90:S92"/>
    <mergeCell ref="F108:F110"/>
    <mergeCell ref="O108:O110"/>
    <mergeCell ref="S108:S110"/>
    <mergeCell ref="S65:S67"/>
    <mergeCell ref="S83:S85"/>
    <mergeCell ref="S101:S103"/>
    <mergeCell ref="Q65:Q67"/>
    <mergeCell ref="Q83:Q85"/>
    <mergeCell ref="N112:N117"/>
    <mergeCell ref="N29:N31"/>
    <mergeCell ref="N119:N121"/>
    <mergeCell ref="H101:H103"/>
    <mergeCell ref="S126:S128"/>
    <mergeCell ref="C130:C135"/>
    <mergeCell ref="D130:D135"/>
    <mergeCell ref="E130:E135"/>
    <mergeCell ref="F130:F135"/>
    <mergeCell ref="C137:C139"/>
    <mergeCell ref="D137:D139"/>
    <mergeCell ref="E137:E139"/>
    <mergeCell ref="F137:F139"/>
    <mergeCell ref="N137:N139"/>
    <mergeCell ref="F126:F128"/>
    <mergeCell ref="O126:O128"/>
    <mergeCell ref="C140:S140"/>
    <mergeCell ref="G130:G135"/>
    <mergeCell ref="I130:I135"/>
    <mergeCell ref="H137:H139"/>
    <mergeCell ref="I137:I139"/>
    <mergeCell ref="J137:J139"/>
    <mergeCell ref="K137:K139"/>
    <mergeCell ref="J130:J135"/>
    <mergeCell ref="K130:K135"/>
    <mergeCell ref="L130:L135"/>
    <mergeCell ref="M130:M135"/>
    <mergeCell ref="L137:L139"/>
    <mergeCell ref="M137:M139"/>
    <mergeCell ref="P130:P135"/>
    <mergeCell ref="Q137:Q139"/>
    <mergeCell ref="R130:R135"/>
    <mergeCell ref="R137:R139"/>
    <mergeCell ref="P137:P139"/>
    <mergeCell ref="S137:S139"/>
    <mergeCell ref="N130:N135"/>
  </mergeCells>
  <phoneticPr fontId="0" type="noConversion"/>
  <pageMargins left="0.78740157480314965" right="0.78740157480314965" top="0.59055118110236227" bottom="0.59055118110236227" header="0.51181102362204722" footer="0.51181102362204722"/>
  <pageSetup paperSize="9" scale="41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B66CF-CFAF-4BFB-948C-C302B1A572BB}">
  <sheetPr>
    <pageSetUpPr fitToPage="1"/>
  </sheetPr>
  <dimension ref="B1:AF199"/>
  <sheetViews>
    <sheetView zoomScaleNormal="100" workbookViewId="0">
      <selection activeCell="B5" sqref="B5"/>
    </sheetView>
  </sheetViews>
  <sheetFormatPr defaultColWidth="9.1796875" defaultRowHeight="13" outlineLevelCol="1" x14ac:dyDescent="0.25"/>
  <cols>
    <col min="1" max="1" width="1.6328125" style="140" customWidth="1"/>
    <col min="2" max="2" width="28.6328125" style="140" customWidth="1"/>
    <col min="3" max="5" width="8.6328125" style="140" hidden="1" customWidth="1" outlineLevel="1"/>
    <col min="6" max="6" width="15.6328125" style="140" customWidth="1" collapsed="1"/>
    <col min="7" max="14" width="8.6328125" style="140" hidden="1" customWidth="1" outlineLevel="1"/>
    <col min="15" max="15" width="15.6328125" style="140" customWidth="1" collapsed="1"/>
    <col min="16" max="18" width="8.6328125" style="140" hidden="1" customWidth="1" outlineLevel="1"/>
    <col min="19" max="19" width="15.6328125" style="140" customWidth="1" collapsed="1"/>
    <col min="20" max="25" width="9.1796875" style="140" customWidth="1"/>
    <col min="26" max="32" width="9.1796875" style="141"/>
    <col min="33" max="16384" width="9.1796875" style="140"/>
  </cols>
  <sheetData>
    <row r="1" spans="2:32" s="136" customFormat="1" x14ac:dyDescent="0.25">
      <c r="B1" s="136" t="s">
        <v>11</v>
      </c>
    </row>
    <row r="2" spans="2:32" s="136" customFormat="1" ht="15" customHeight="1" x14ac:dyDescent="0.25">
      <c r="B2" s="137" t="s">
        <v>52</v>
      </c>
      <c r="C2" s="137"/>
      <c r="D2" s="137"/>
      <c r="E2" s="137"/>
    </row>
    <row r="3" spans="2:32" s="136" customFormat="1" ht="15" customHeight="1" x14ac:dyDescent="0.25">
      <c r="B3" s="138" t="s">
        <v>46</v>
      </c>
      <c r="C3" s="137"/>
      <c r="D3" s="137"/>
      <c r="E3" s="137"/>
    </row>
    <row r="4" spans="2:32" ht="15" customHeight="1" x14ac:dyDescent="0.25">
      <c r="B4" s="139"/>
      <c r="C4" s="139"/>
      <c r="D4" s="139"/>
      <c r="E4" s="139"/>
    </row>
    <row r="5" spans="2:32" ht="15" customHeight="1" x14ac:dyDescent="0.25">
      <c r="B5" s="142" t="s">
        <v>60</v>
      </c>
      <c r="C5" s="139"/>
      <c r="D5" s="139"/>
      <c r="E5" s="139"/>
      <c r="O5" s="22" t="s">
        <v>51</v>
      </c>
    </row>
    <row r="6" spans="2:32" s="145" customFormat="1" ht="15" customHeight="1" x14ac:dyDescent="0.25">
      <c r="B6" s="143"/>
      <c r="C6" s="144"/>
      <c r="D6" s="144"/>
      <c r="E6" s="144"/>
      <c r="Z6" s="146"/>
      <c r="AA6" s="146"/>
      <c r="AB6" s="146"/>
      <c r="AC6" s="146"/>
      <c r="AD6" s="146"/>
      <c r="AE6" s="146"/>
      <c r="AF6" s="146"/>
    </row>
    <row r="7" spans="2:32" s="145" customFormat="1" ht="15" customHeight="1" x14ac:dyDescent="0.25">
      <c r="B7" s="318" t="s">
        <v>53</v>
      </c>
      <c r="C7" s="318"/>
      <c r="D7" s="318"/>
      <c r="E7" s="318"/>
      <c r="F7" s="318"/>
      <c r="G7" s="318"/>
      <c r="H7" s="318"/>
      <c r="I7" s="318"/>
      <c r="J7" s="318"/>
      <c r="K7" s="318"/>
      <c r="L7" s="318"/>
      <c r="M7" s="318"/>
      <c r="N7" s="318"/>
      <c r="O7" s="318"/>
      <c r="P7" s="318"/>
      <c r="Q7" s="318"/>
      <c r="R7" s="318"/>
      <c r="S7" s="318"/>
      <c r="Z7" s="146"/>
      <c r="AA7" s="146"/>
      <c r="AB7" s="146"/>
      <c r="AC7" s="146"/>
      <c r="AD7" s="146"/>
      <c r="AE7" s="146"/>
      <c r="AF7" s="146"/>
    </row>
    <row r="8" spans="2:32" s="136" customFormat="1" ht="12.75" customHeight="1" x14ac:dyDescent="0.25">
      <c r="B8" s="147" t="s">
        <v>54</v>
      </c>
      <c r="C8" s="148"/>
      <c r="D8" s="148"/>
      <c r="E8" s="148"/>
      <c r="F8" s="149"/>
      <c r="G8" s="149"/>
      <c r="H8" s="149"/>
      <c r="I8" s="149"/>
      <c r="J8" s="149"/>
      <c r="K8" s="149"/>
      <c r="L8" s="149"/>
      <c r="M8" s="149"/>
      <c r="N8" s="149"/>
      <c r="O8" s="150"/>
      <c r="P8" s="149"/>
      <c r="Q8" s="149"/>
      <c r="R8" s="149"/>
      <c r="S8" s="149"/>
    </row>
    <row r="9" spans="2:32" s="136" customFormat="1" ht="12.75" customHeight="1" x14ac:dyDescent="0.25">
      <c r="B9" s="151" t="s">
        <v>55</v>
      </c>
      <c r="C9" s="152"/>
      <c r="D9" s="152"/>
      <c r="E9" s="152"/>
      <c r="F9" s="153"/>
      <c r="G9" s="153"/>
      <c r="H9" s="153"/>
      <c r="I9" s="153"/>
      <c r="J9" s="153"/>
      <c r="K9" s="153"/>
      <c r="L9" s="153"/>
      <c r="M9" s="153"/>
      <c r="N9" s="153"/>
      <c r="O9" s="150"/>
      <c r="P9" s="153"/>
      <c r="Q9" s="153"/>
      <c r="R9" s="153"/>
      <c r="S9" s="153"/>
    </row>
    <row r="10" spans="2:32" s="136" customFormat="1" ht="12.75" customHeight="1" x14ac:dyDescent="0.25">
      <c r="B10" s="154" t="s">
        <v>56</v>
      </c>
      <c r="C10" s="155"/>
      <c r="D10" s="155"/>
      <c r="E10" s="155"/>
      <c r="F10" s="156"/>
      <c r="G10" s="156"/>
      <c r="H10" s="156"/>
      <c r="I10" s="156"/>
      <c r="J10" s="156"/>
      <c r="K10" s="156"/>
      <c r="L10" s="156"/>
      <c r="M10" s="156"/>
      <c r="N10" s="156"/>
      <c r="O10" s="157"/>
      <c r="P10" s="156"/>
      <c r="Q10" s="156"/>
      <c r="R10" s="156"/>
      <c r="S10" s="156"/>
    </row>
    <row r="11" spans="2:32" ht="12.75" customHeight="1" x14ac:dyDescent="0.25">
      <c r="B11" s="158"/>
      <c r="C11" s="159"/>
      <c r="D11" s="159"/>
      <c r="E11" s="159"/>
      <c r="F11" s="160"/>
      <c r="G11" s="160"/>
      <c r="H11" s="160"/>
      <c r="I11" s="160"/>
      <c r="J11" s="160"/>
      <c r="K11" s="160"/>
      <c r="L11" s="160"/>
      <c r="M11" s="160"/>
      <c r="N11" s="160"/>
      <c r="O11" s="145"/>
      <c r="P11" s="160"/>
      <c r="Q11" s="160"/>
      <c r="R11" s="160"/>
      <c r="S11" s="160"/>
      <c r="Z11" s="140"/>
      <c r="AA11" s="140"/>
      <c r="AB11" s="140"/>
      <c r="AC11" s="140"/>
      <c r="AD11" s="140"/>
      <c r="AE11" s="140"/>
      <c r="AF11" s="140"/>
    </row>
    <row r="12" spans="2:32" ht="12.75" customHeight="1" x14ac:dyDescent="0.25"/>
    <row r="13" spans="2:32" s="163" customFormat="1" ht="15" customHeight="1" x14ac:dyDescent="0.25">
      <c r="B13" s="161" t="s">
        <v>38</v>
      </c>
      <c r="C13" s="162"/>
      <c r="D13" s="162"/>
      <c r="E13" s="162"/>
      <c r="O13" s="164"/>
    </row>
    <row r="14" spans="2:32" s="163" customFormat="1" ht="15" customHeight="1" x14ac:dyDescent="0.25">
      <c r="B14" s="165">
        <v>3.8519999999999999E-2</v>
      </c>
      <c r="C14" s="162"/>
      <c r="D14" s="162"/>
      <c r="E14" s="162"/>
      <c r="O14" s="164"/>
    </row>
    <row r="15" spans="2:32" s="163" customFormat="1" ht="15" customHeight="1" x14ac:dyDescent="0.25">
      <c r="B15" s="166" t="s">
        <v>61</v>
      </c>
      <c r="C15" s="162"/>
      <c r="D15" s="162"/>
      <c r="E15" s="162"/>
      <c r="O15" s="164"/>
    </row>
    <row r="16" spans="2:32" ht="13.5" customHeight="1" x14ac:dyDescent="0.25">
      <c r="B16" s="167"/>
      <c r="C16" s="167"/>
      <c r="D16" s="167"/>
      <c r="E16" s="167"/>
      <c r="O16" s="168"/>
    </row>
    <row r="17" spans="2:19" ht="24" customHeight="1" x14ac:dyDescent="0.25">
      <c r="B17" s="169" t="s">
        <v>40</v>
      </c>
      <c r="C17" s="167"/>
      <c r="D17" s="167"/>
      <c r="E17" s="167"/>
      <c r="O17" s="168"/>
    </row>
    <row r="18" spans="2:19" s="136" customFormat="1" ht="15" customHeight="1" x14ac:dyDescent="0.25">
      <c r="B18" s="170" t="s">
        <v>30</v>
      </c>
      <c r="C18" s="171"/>
      <c r="D18" s="172"/>
      <c r="E18" s="172"/>
      <c r="F18" s="305" t="s">
        <v>24</v>
      </c>
      <c r="G18" s="173"/>
      <c r="H18" s="174"/>
      <c r="I18" s="174"/>
      <c r="J18" s="174"/>
      <c r="K18" s="174"/>
      <c r="L18" s="174"/>
      <c r="M18" s="174"/>
      <c r="N18" s="174"/>
      <c r="O18" s="305" t="s">
        <v>39</v>
      </c>
      <c r="P18" s="173"/>
      <c r="Q18" s="174"/>
      <c r="R18" s="174"/>
      <c r="S18" s="305" t="s">
        <v>26</v>
      </c>
    </row>
    <row r="19" spans="2:19" s="136" customFormat="1" ht="15" customHeight="1" x14ac:dyDescent="0.25">
      <c r="B19" s="175" t="s">
        <v>29</v>
      </c>
      <c r="C19" s="176"/>
      <c r="D19" s="177"/>
      <c r="E19" s="177"/>
      <c r="F19" s="306"/>
      <c r="G19" s="178"/>
      <c r="O19" s="306"/>
      <c r="P19" s="178"/>
      <c r="S19" s="306"/>
    </row>
    <row r="20" spans="2:19" s="184" customFormat="1" ht="15" customHeight="1" x14ac:dyDescent="0.25">
      <c r="B20" s="179" t="s">
        <v>60</v>
      </c>
      <c r="C20" s="180" t="s">
        <v>57</v>
      </c>
      <c r="D20" s="180" t="s">
        <v>13</v>
      </c>
      <c r="E20" s="180" t="s">
        <v>0</v>
      </c>
      <c r="F20" s="307"/>
      <c r="G20" s="181" t="s">
        <v>14</v>
      </c>
      <c r="H20" s="181" t="s">
        <v>15</v>
      </c>
      <c r="I20" s="182" t="s">
        <v>6</v>
      </c>
      <c r="J20" s="181" t="s">
        <v>5</v>
      </c>
      <c r="K20" s="181" t="s">
        <v>1</v>
      </c>
      <c r="L20" s="181" t="s">
        <v>22</v>
      </c>
      <c r="M20" s="183" t="s">
        <v>23</v>
      </c>
      <c r="N20" s="181" t="s">
        <v>48</v>
      </c>
      <c r="O20" s="307"/>
      <c r="P20" s="181" t="s">
        <v>4</v>
      </c>
      <c r="Q20" s="181" t="s">
        <v>2</v>
      </c>
      <c r="R20" s="181" t="s">
        <v>16</v>
      </c>
      <c r="S20" s="307"/>
    </row>
    <row r="21" spans="2:19" s="136" customFormat="1" ht="12.75" customHeight="1" x14ac:dyDescent="0.25">
      <c r="B21" s="185" t="s">
        <v>28</v>
      </c>
      <c r="C21" s="186"/>
      <c r="D21" s="186"/>
      <c r="E21" s="186"/>
      <c r="F21" s="187"/>
      <c r="G21" s="188"/>
      <c r="H21" s="189"/>
      <c r="I21" s="189"/>
      <c r="J21" s="189"/>
      <c r="K21" s="189"/>
      <c r="L21" s="189"/>
      <c r="M21" s="190"/>
      <c r="N21" s="188"/>
      <c r="O21" s="191"/>
      <c r="P21" s="189"/>
      <c r="Q21" s="188"/>
      <c r="R21" s="192"/>
      <c r="S21" s="192"/>
    </row>
    <row r="22" spans="2:19" s="136" customFormat="1" ht="12.75" customHeight="1" x14ac:dyDescent="0.25">
      <c r="B22" s="193" t="s">
        <v>21</v>
      </c>
      <c r="C22" s="300">
        <f>ROUND(B14*C170,6)</f>
        <v>0.29788900000000001</v>
      </c>
      <c r="D22" s="300">
        <f>ROUND(B14*C171,6)</f>
        <v>4.4595999999999997E-2</v>
      </c>
      <c r="E22" s="300">
        <f>C172</f>
        <v>7.9459999999999999E-3</v>
      </c>
      <c r="F22" s="308">
        <f>SUM(C22:E27)</f>
        <v>0.35043100000000005</v>
      </c>
      <c r="G22" s="299" t="s">
        <v>25</v>
      </c>
      <c r="H22" s="195">
        <f t="shared" ref="H22:H27" si="0">C177</f>
        <v>0</v>
      </c>
      <c r="I22" s="300">
        <f>ROUND(B14*C183,6)</f>
        <v>0.128966</v>
      </c>
      <c r="J22" s="300">
        <f>C184</f>
        <v>1.186E-3</v>
      </c>
      <c r="K22" s="300">
        <f>C185</f>
        <v>1.4455000000000001E-2</v>
      </c>
      <c r="L22" s="299" t="s">
        <v>25</v>
      </c>
      <c r="M22" s="312" t="s">
        <v>25</v>
      </c>
      <c r="N22" s="299" t="s">
        <v>25</v>
      </c>
      <c r="O22" s="191">
        <f>H22+I22+J22+K22</f>
        <v>0.14460699999999999</v>
      </c>
      <c r="P22" s="300">
        <f>C191</f>
        <v>1.2695E-2</v>
      </c>
      <c r="Q22" s="194">
        <f t="shared" ref="Q22:Q27" si="1">C192</f>
        <v>0</v>
      </c>
      <c r="R22" s="300">
        <f>C198</f>
        <v>4.6379999999999998E-3</v>
      </c>
      <c r="S22" s="187">
        <f>+P22+Q22+R22</f>
        <v>1.7333000000000001E-2</v>
      </c>
    </row>
    <row r="23" spans="2:19" s="136" customFormat="1" ht="12.75" customHeight="1" x14ac:dyDescent="0.25">
      <c r="B23" s="193" t="s">
        <v>47</v>
      </c>
      <c r="C23" s="300"/>
      <c r="D23" s="300"/>
      <c r="E23" s="300"/>
      <c r="F23" s="308"/>
      <c r="G23" s="299"/>
      <c r="H23" s="195">
        <f t="shared" si="0"/>
        <v>9.4791000000000014E-2</v>
      </c>
      <c r="I23" s="300"/>
      <c r="J23" s="300"/>
      <c r="K23" s="300"/>
      <c r="L23" s="299"/>
      <c r="M23" s="312"/>
      <c r="N23" s="299"/>
      <c r="O23" s="191">
        <f>H23+I22+J22+K22</f>
        <v>0.239398</v>
      </c>
      <c r="P23" s="300"/>
      <c r="Q23" s="194">
        <f t="shared" si="1"/>
        <v>4.6199999999999998E-2</v>
      </c>
      <c r="R23" s="300"/>
      <c r="S23" s="187">
        <f>+P22+Q23+R22</f>
        <v>6.3532999999999992E-2</v>
      </c>
    </row>
    <row r="24" spans="2:19" s="136" customFormat="1" ht="12.75" customHeight="1" x14ac:dyDescent="0.25">
      <c r="B24" s="193" t="s">
        <v>7</v>
      </c>
      <c r="C24" s="300"/>
      <c r="D24" s="300"/>
      <c r="E24" s="300"/>
      <c r="F24" s="308"/>
      <c r="G24" s="299"/>
      <c r="H24" s="195">
        <f t="shared" si="0"/>
        <v>8.6760000000000004E-2</v>
      </c>
      <c r="I24" s="300"/>
      <c r="J24" s="300"/>
      <c r="K24" s="300"/>
      <c r="L24" s="299"/>
      <c r="M24" s="312"/>
      <c r="N24" s="299"/>
      <c r="O24" s="191">
        <f>H24+I22+J22+K22</f>
        <v>0.23136699999999999</v>
      </c>
      <c r="P24" s="300"/>
      <c r="Q24" s="194">
        <f t="shared" si="1"/>
        <v>2.7300000000000001E-2</v>
      </c>
      <c r="R24" s="300"/>
      <c r="S24" s="187">
        <f>+P22+Q24+R22</f>
        <v>4.4633000000000006E-2</v>
      </c>
    </row>
    <row r="25" spans="2:19" s="136" customFormat="1" ht="12.75" customHeight="1" x14ac:dyDescent="0.25">
      <c r="B25" s="193" t="s">
        <v>8</v>
      </c>
      <c r="C25" s="300"/>
      <c r="D25" s="300"/>
      <c r="E25" s="300"/>
      <c r="F25" s="308"/>
      <c r="G25" s="299"/>
      <c r="H25" s="195">
        <f t="shared" si="0"/>
        <v>8.7125000000000008E-2</v>
      </c>
      <c r="I25" s="300"/>
      <c r="J25" s="300"/>
      <c r="K25" s="300"/>
      <c r="L25" s="299"/>
      <c r="M25" s="312"/>
      <c r="N25" s="299"/>
      <c r="O25" s="191">
        <f>H25+I22+J22+K22</f>
        <v>0.23173199999999999</v>
      </c>
      <c r="P25" s="300"/>
      <c r="Q25" s="194">
        <f t="shared" si="1"/>
        <v>2.2100000000000002E-2</v>
      </c>
      <c r="R25" s="300"/>
      <c r="S25" s="187">
        <f>+P22+Q25+R22</f>
        <v>3.9432999999999996E-2</v>
      </c>
    </row>
    <row r="26" spans="2:19" s="136" customFormat="1" ht="12.75" customHeight="1" x14ac:dyDescent="0.25">
      <c r="B26" s="193" t="s">
        <v>9</v>
      </c>
      <c r="C26" s="300"/>
      <c r="D26" s="300"/>
      <c r="E26" s="300"/>
      <c r="F26" s="308"/>
      <c r="G26" s="299"/>
      <c r="H26" s="195">
        <f t="shared" si="0"/>
        <v>6.5099999999999991E-2</v>
      </c>
      <c r="I26" s="300"/>
      <c r="J26" s="300"/>
      <c r="K26" s="300"/>
      <c r="L26" s="299"/>
      <c r="M26" s="312"/>
      <c r="N26" s="299"/>
      <c r="O26" s="191">
        <f>H26+I22+J22+K22</f>
        <v>0.20970699999999998</v>
      </c>
      <c r="P26" s="300"/>
      <c r="Q26" s="194">
        <f t="shared" si="1"/>
        <v>1.5800000000000002E-2</v>
      </c>
      <c r="R26" s="300"/>
      <c r="S26" s="187">
        <f>+P22+Q26+R22</f>
        <v>3.3132999999999996E-2</v>
      </c>
    </row>
    <row r="27" spans="2:19" s="136" customFormat="1" ht="12.75" customHeight="1" x14ac:dyDescent="0.25">
      <c r="B27" s="193" t="s">
        <v>10</v>
      </c>
      <c r="C27" s="301"/>
      <c r="D27" s="301"/>
      <c r="E27" s="301"/>
      <c r="F27" s="309"/>
      <c r="G27" s="304"/>
      <c r="H27" s="195">
        <f t="shared" si="0"/>
        <v>3.2975999999999998E-2</v>
      </c>
      <c r="I27" s="301"/>
      <c r="J27" s="301"/>
      <c r="K27" s="301"/>
      <c r="L27" s="304"/>
      <c r="M27" s="313"/>
      <c r="N27" s="304"/>
      <c r="O27" s="191">
        <f>H27+I22+J22+K22</f>
        <v>0.17758299999999999</v>
      </c>
      <c r="P27" s="301"/>
      <c r="Q27" s="196">
        <f t="shared" si="1"/>
        <v>6.6E-3</v>
      </c>
      <c r="R27" s="301"/>
      <c r="S27" s="187">
        <f>+P22+Q27+R22</f>
        <v>2.3932999999999999E-2</v>
      </c>
    </row>
    <row r="28" spans="2:19" s="136" customFormat="1" x14ac:dyDescent="0.25">
      <c r="B28" s="197" t="s">
        <v>27</v>
      </c>
      <c r="C28" s="198"/>
      <c r="D28" s="199"/>
      <c r="E28" s="200"/>
      <c r="F28" s="201"/>
      <c r="G28" s="200"/>
      <c r="H28" s="199"/>
      <c r="I28" s="198"/>
      <c r="J28" s="198"/>
      <c r="K28" s="199"/>
      <c r="L28" s="198"/>
      <c r="M28" s="199"/>
      <c r="N28" s="198"/>
      <c r="O28" s="201"/>
      <c r="P28" s="199"/>
      <c r="Q28" s="200"/>
      <c r="R28" s="200"/>
      <c r="S28" s="200"/>
    </row>
    <row r="29" spans="2:19" s="136" customFormat="1" x14ac:dyDescent="0.25">
      <c r="B29" s="202" t="s">
        <v>19</v>
      </c>
      <c r="C29" s="299" t="s">
        <v>25</v>
      </c>
      <c r="D29" s="299" t="s">
        <v>25</v>
      </c>
      <c r="E29" s="297">
        <f>D172</f>
        <v>63.36</v>
      </c>
      <c r="F29" s="302">
        <f>SUM(C29:E31)</f>
        <v>63.36</v>
      </c>
      <c r="G29" s="203">
        <f>C174</f>
        <v>77.95</v>
      </c>
      <c r="H29" s="299" t="s">
        <v>25</v>
      </c>
      <c r="I29" s="299" t="s">
        <v>25</v>
      </c>
      <c r="J29" s="299" t="s">
        <v>25</v>
      </c>
      <c r="K29" s="299" t="s">
        <v>25</v>
      </c>
      <c r="L29" s="297">
        <f>C186</f>
        <v>-0.03</v>
      </c>
      <c r="M29" s="310">
        <f>C187</f>
        <v>0.08</v>
      </c>
      <c r="N29" s="297">
        <f>C188</f>
        <v>0</v>
      </c>
      <c r="O29" s="205">
        <f>G29+L29+M29+N29</f>
        <v>78</v>
      </c>
      <c r="P29" s="299" t="s">
        <v>25</v>
      </c>
      <c r="Q29" s="297">
        <f>D192</f>
        <v>-26.13</v>
      </c>
      <c r="R29" s="299" t="s">
        <v>25</v>
      </c>
      <c r="S29" s="302">
        <f>Q29</f>
        <v>-26.13</v>
      </c>
    </row>
    <row r="30" spans="2:19" s="136" customFormat="1" x14ac:dyDescent="0.25">
      <c r="B30" s="202" t="s">
        <v>17</v>
      </c>
      <c r="C30" s="300"/>
      <c r="D30" s="300"/>
      <c r="E30" s="297"/>
      <c r="F30" s="302"/>
      <c r="G30" s="203">
        <f>C175</f>
        <v>537.88</v>
      </c>
      <c r="H30" s="300"/>
      <c r="I30" s="300"/>
      <c r="J30" s="300"/>
      <c r="K30" s="300"/>
      <c r="L30" s="297"/>
      <c r="M30" s="310"/>
      <c r="N30" s="297"/>
      <c r="O30" s="205">
        <f>G30+L29+M29+N29</f>
        <v>537.93000000000006</v>
      </c>
      <c r="P30" s="300"/>
      <c r="Q30" s="297"/>
      <c r="R30" s="300"/>
      <c r="S30" s="302"/>
    </row>
    <row r="31" spans="2:19" s="136" customFormat="1" x14ac:dyDescent="0.25">
      <c r="B31" s="206" t="s">
        <v>18</v>
      </c>
      <c r="C31" s="301"/>
      <c r="D31" s="301"/>
      <c r="E31" s="298"/>
      <c r="F31" s="303"/>
      <c r="G31" s="207">
        <f>C176</f>
        <v>1137.8000000000002</v>
      </c>
      <c r="H31" s="301"/>
      <c r="I31" s="301"/>
      <c r="J31" s="301"/>
      <c r="K31" s="301"/>
      <c r="L31" s="298"/>
      <c r="M31" s="311"/>
      <c r="N31" s="298"/>
      <c r="O31" s="209">
        <f>G31+L29+M29+N29</f>
        <v>1137.8500000000001</v>
      </c>
      <c r="P31" s="301"/>
      <c r="Q31" s="298"/>
      <c r="R31" s="301"/>
      <c r="S31" s="303"/>
    </row>
    <row r="32" spans="2:19" s="136" customFormat="1" ht="25.5" customHeight="1" x14ac:dyDescent="0.25">
      <c r="B32" s="59" t="s">
        <v>32</v>
      </c>
      <c r="C32" s="294" t="s">
        <v>33</v>
      </c>
      <c r="D32" s="295"/>
      <c r="E32" s="295"/>
      <c r="F32" s="295"/>
      <c r="G32" s="295"/>
      <c r="H32" s="295"/>
      <c r="I32" s="295"/>
      <c r="J32" s="295"/>
      <c r="K32" s="295"/>
      <c r="L32" s="295"/>
      <c r="M32" s="295"/>
      <c r="N32" s="295"/>
      <c r="O32" s="295"/>
      <c r="P32" s="295"/>
      <c r="Q32" s="295"/>
      <c r="R32" s="295"/>
      <c r="S32" s="296"/>
    </row>
    <row r="33" spans="2:19" s="150" customFormat="1" x14ac:dyDescent="0.25">
      <c r="B33" s="210" t="s">
        <v>20</v>
      </c>
      <c r="C33" s="211"/>
      <c r="D33" s="211"/>
      <c r="E33" s="211"/>
      <c r="F33" s="212"/>
      <c r="G33" s="211"/>
      <c r="H33" s="211"/>
      <c r="I33" s="211"/>
      <c r="J33" s="211"/>
      <c r="K33" s="211"/>
      <c r="L33" s="211"/>
      <c r="M33" s="211"/>
      <c r="N33" s="211"/>
      <c r="O33" s="213"/>
      <c r="P33" s="211"/>
      <c r="Q33" s="211"/>
    </row>
    <row r="34" spans="2:19" x14ac:dyDescent="0.25"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4"/>
    </row>
    <row r="35" spans="2:19" ht="24" customHeight="1" x14ac:dyDescent="0.25">
      <c r="B35" s="169" t="s">
        <v>41</v>
      </c>
      <c r="C35" s="215"/>
      <c r="D35" s="215"/>
      <c r="E35" s="215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</row>
    <row r="36" spans="2:19" s="136" customFormat="1" ht="15" customHeight="1" x14ac:dyDescent="0.25">
      <c r="B36" s="170" t="s">
        <v>30</v>
      </c>
      <c r="C36" s="216"/>
      <c r="D36" s="217"/>
      <c r="E36" s="217"/>
      <c r="F36" s="305" t="s">
        <v>24</v>
      </c>
      <c r="G36" s="218"/>
      <c r="H36" s="219"/>
      <c r="I36" s="219"/>
      <c r="J36" s="219"/>
      <c r="K36" s="219"/>
      <c r="L36" s="219"/>
      <c r="M36" s="219"/>
      <c r="N36" s="219"/>
      <c r="O36" s="305" t="s">
        <v>39</v>
      </c>
      <c r="P36" s="218"/>
      <c r="Q36" s="219"/>
      <c r="R36" s="219"/>
      <c r="S36" s="305" t="s">
        <v>26</v>
      </c>
    </row>
    <row r="37" spans="2:19" s="136" customFormat="1" ht="15" customHeight="1" x14ac:dyDescent="0.25">
      <c r="B37" s="175" t="s">
        <v>31</v>
      </c>
      <c r="C37" s="220"/>
      <c r="D37" s="221"/>
      <c r="E37" s="221"/>
      <c r="F37" s="306"/>
      <c r="G37" s="222"/>
      <c r="H37" s="223"/>
      <c r="I37" s="223"/>
      <c r="J37" s="223"/>
      <c r="K37" s="223"/>
      <c r="L37" s="223"/>
      <c r="M37" s="223"/>
      <c r="N37" s="223"/>
      <c r="O37" s="306"/>
      <c r="P37" s="222"/>
      <c r="Q37" s="223"/>
      <c r="R37" s="223"/>
      <c r="S37" s="306"/>
    </row>
    <row r="38" spans="2:19" s="136" customFormat="1" ht="15" customHeight="1" x14ac:dyDescent="0.25">
      <c r="B38" s="179" t="s">
        <v>60</v>
      </c>
      <c r="C38" s="180" t="s">
        <v>57</v>
      </c>
      <c r="D38" s="180" t="s">
        <v>13</v>
      </c>
      <c r="E38" s="180" t="s">
        <v>0</v>
      </c>
      <c r="F38" s="307"/>
      <c r="G38" s="224" t="s">
        <v>14</v>
      </c>
      <c r="H38" s="224" t="s">
        <v>15</v>
      </c>
      <c r="I38" s="224" t="s">
        <v>6</v>
      </c>
      <c r="J38" s="224" t="s">
        <v>5</v>
      </c>
      <c r="K38" s="224" t="s">
        <v>1</v>
      </c>
      <c r="L38" s="181" t="s">
        <v>22</v>
      </c>
      <c r="M38" s="183" t="s">
        <v>23</v>
      </c>
      <c r="N38" s="181" t="s">
        <v>48</v>
      </c>
      <c r="O38" s="307"/>
      <c r="P38" s="224" t="s">
        <v>4</v>
      </c>
      <c r="Q38" s="225" t="s">
        <v>2</v>
      </c>
      <c r="R38" s="224" t="s">
        <v>16</v>
      </c>
      <c r="S38" s="307"/>
    </row>
    <row r="39" spans="2:19" s="136" customFormat="1" x14ac:dyDescent="0.25">
      <c r="B39" s="185" t="s">
        <v>28</v>
      </c>
      <c r="C39" s="226"/>
      <c r="D39" s="227"/>
      <c r="E39" s="227"/>
      <c r="F39" s="228"/>
      <c r="G39" s="227"/>
      <c r="H39" s="226"/>
      <c r="I39" s="227"/>
      <c r="J39" s="227"/>
      <c r="K39" s="227"/>
      <c r="L39" s="227"/>
      <c r="M39" s="227"/>
      <c r="N39" s="227"/>
      <c r="O39" s="229"/>
      <c r="P39" s="226"/>
      <c r="Q39" s="227"/>
      <c r="R39" s="192"/>
      <c r="S39" s="192"/>
    </row>
    <row r="40" spans="2:19" s="136" customFormat="1" x14ac:dyDescent="0.25">
      <c r="B40" s="193" t="s">
        <v>21</v>
      </c>
      <c r="C40" s="300">
        <f>ROUND(B14*C170,6)</f>
        <v>0.29788900000000001</v>
      </c>
      <c r="D40" s="300">
        <f>ROUND(B14*C171,6)</f>
        <v>4.4595999999999997E-2</v>
      </c>
      <c r="E40" s="300">
        <f>C172</f>
        <v>7.9459999999999999E-3</v>
      </c>
      <c r="F40" s="316">
        <f>SUM(C40:E45)</f>
        <v>0.35043100000000005</v>
      </c>
      <c r="G40" s="299" t="s">
        <v>25</v>
      </c>
      <c r="H40" s="230">
        <f t="shared" ref="H40:H45" si="2">D177</f>
        <v>0</v>
      </c>
      <c r="I40" s="300">
        <f>ROUND(B14*D183,6)</f>
        <v>0.128966</v>
      </c>
      <c r="J40" s="300">
        <f>C184</f>
        <v>1.186E-3</v>
      </c>
      <c r="K40" s="300">
        <f>C185</f>
        <v>1.4455000000000001E-2</v>
      </c>
      <c r="L40" s="299" t="s">
        <v>25</v>
      </c>
      <c r="M40" s="299" t="s">
        <v>25</v>
      </c>
      <c r="N40" s="299" t="s">
        <v>25</v>
      </c>
      <c r="O40" s="229">
        <f>H40+I40+J40+K40</f>
        <v>0.14460699999999999</v>
      </c>
      <c r="P40" s="314">
        <f>C191</f>
        <v>1.2695E-2</v>
      </c>
      <c r="Q40" s="231">
        <f t="shared" ref="Q40:Q45" si="3">C192</f>
        <v>0</v>
      </c>
      <c r="R40" s="300">
        <f>C198</f>
        <v>4.6379999999999998E-3</v>
      </c>
      <c r="S40" s="187">
        <f>+P40+Q40+R40</f>
        <v>1.7333000000000001E-2</v>
      </c>
    </row>
    <row r="41" spans="2:19" s="136" customFormat="1" x14ac:dyDescent="0.25">
      <c r="B41" s="193" t="s">
        <v>47</v>
      </c>
      <c r="C41" s="300"/>
      <c r="D41" s="300"/>
      <c r="E41" s="300"/>
      <c r="F41" s="316"/>
      <c r="G41" s="299"/>
      <c r="H41" s="230">
        <f t="shared" si="2"/>
        <v>6.9823999999999997E-2</v>
      </c>
      <c r="I41" s="300"/>
      <c r="J41" s="300"/>
      <c r="K41" s="300"/>
      <c r="L41" s="299"/>
      <c r="M41" s="299"/>
      <c r="N41" s="299"/>
      <c r="O41" s="229">
        <f>H41+I40+J40+K40</f>
        <v>0.21443099999999998</v>
      </c>
      <c r="P41" s="314"/>
      <c r="Q41" s="231">
        <f t="shared" si="3"/>
        <v>4.6199999999999998E-2</v>
      </c>
      <c r="R41" s="300"/>
      <c r="S41" s="187">
        <f>+P40+Q41+R40</f>
        <v>6.3532999999999992E-2</v>
      </c>
    </row>
    <row r="42" spans="2:19" s="136" customFormat="1" x14ac:dyDescent="0.25">
      <c r="B42" s="193" t="s">
        <v>7</v>
      </c>
      <c r="C42" s="300"/>
      <c r="D42" s="300"/>
      <c r="E42" s="300"/>
      <c r="F42" s="316"/>
      <c r="G42" s="299"/>
      <c r="H42" s="230">
        <f t="shared" si="2"/>
        <v>6.3909000000000007E-2</v>
      </c>
      <c r="I42" s="300"/>
      <c r="J42" s="300"/>
      <c r="K42" s="300"/>
      <c r="L42" s="299"/>
      <c r="M42" s="299"/>
      <c r="N42" s="299"/>
      <c r="O42" s="229">
        <f>H42+I40+J40+K40</f>
        <v>0.20851600000000001</v>
      </c>
      <c r="P42" s="314"/>
      <c r="Q42" s="231">
        <f t="shared" si="3"/>
        <v>2.7300000000000001E-2</v>
      </c>
      <c r="R42" s="300"/>
      <c r="S42" s="187">
        <f>+P40+Q42+R40</f>
        <v>4.4633000000000006E-2</v>
      </c>
    </row>
    <row r="43" spans="2:19" s="136" customFormat="1" x14ac:dyDescent="0.25">
      <c r="B43" s="193" t="s">
        <v>8</v>
      </c>
      <c r="C43" s="300"/>
      <c r="D43" s="300"/>
      <c r="E43" s="300"/>
      <c r="F43" s="316"/>
      <c r="G43" s="299"/>
      <c r="H43" s="230">
        <f t="shared" si="2"/>
        <v>6.4177999999999999E-2</v>
      </c>
      <c r="I43" s="300"/>
      <c r="J43" s="300"/>
      <c r="K43" s="300"/>
      <c r="L43" s="299"/>
      <c r="M43" s="299"/>
      <c r="N43" s="299"/>
      <c r="O43" s="229">
        <f>H43+I40+J40+K40</f>
        <v>0.20878499999999997</v>
      </c>
      <c r="P43" s="314"/>
      <c r="Q43" s="231">
        <f t="shared" si="3"/>
        <v>2.2100000000000002E-2</v>
      </c>
      <c r="R43" s="300"/>
      <c r="S43" s="187">
        <f>+P40+Q43+R40</f>
        <v>3.9432999999999996E-2</v>
      </c>
    </row>
    <row r="44" spans="2:19" s="136" customFormat="1" x14ac:dyDescent="0.25">
      <c r="B44" s="193" t="s">
        <v>9</v>
      </c>
      <c r="C44" s="300"/>
      <c r="D44" s="300"/>
      <c r="E44" s="300"/>
      <c r="F44" s="316"/>
      <c r="G44" s="299"/>
      <c r="H44" s="230">
        <f t="shared" si="2"/>
        <v>4.7953999999999997E-2</v>
      </c>
      <c r="I44" s="300"/>
      <c r="J44" s="300"/>
      <c r="K44" s="300"/>
      <c r="L44" s="299"/>
      <c r="M44" s="299"/>
      <c r="N44" s="299"/>
      <c r="O44" s="229">
        <f>H44+I40+J40+K40</f>
        <v>0.19256099999999998</v>
      </c>
      <c r="P44" s="314"/>
      <c r="Q44" s="231">
        <f t="shared" si="3"/>
        <v>1.5800000000000002E-2</v>
      </c>
      <c r="R44" s="300"/>
      <c r="S44" s="187">
        <f>+P40+Q44+R40</f>
        <v>3.3132999999999996E-2</v>
      </c>
    </row>
    <row r="45" spans="2:19" s="136" customFormat="1" x14ac:dyDescent="0.25">
      <c r="B45" s="193" t="s">
        <v>10</v>
      </c>
      <c r="C45" s="301"/>
      <c r="D45" s="301"/>
      <c r="E45" s="301"/>
      <c r="F45" s="317"/>
      <c r="G45" s="304"/>
      <c r="H45" s="230">
        <f t="shared" si="2"/>
        <v>2.4291E-2</v>
      </c>
      <c r="I45" s="301"/>
      <c r="J45" s="301"/>
      <c r="K45" s="301"/>
      <c r="L45" s="304"/>
      <c r="M45" s="304"/>
      <c r="N45" s="304"/>
      <c r="O45" s="229">
        <f>H45+I40+J40+K40</f>
        <v>0.16889799999999999</v>
      </c>
      <c r="P45" s="315"/>
      <c r="Q45" s="232">
        <f t="shared" si="3"/>
        <v>6.6E-3</v>
      </c>
      <c r="R45" s="301"/>
      <c r="S45" s="187">
        <f>+P40+Q45+R40</f>
        <v>2.3932999999999999E-2</v>
      </c>
    </row>
    <row r="46" spans="2:19" s="136" customFormat="1" x14ac:dyDescent="0.25">
      <c r="B46" s="197" t="s">
        <v>27</v>
      </c>
      <c r="C46" s="198"/>
      <c r="D46" s="233"/>
      <c r="E46" s="198"/>
      <c r="F46" s="201"/>
      <c r="G46" s="234"/>
      <c r="H46" s="198"/>
      <c r="I46" s="199"/>
      <c r="J46" s="198"/>
      <c r="K46" s="198"/>
      <c r="L46" s="198"/>
      <c r="M46" s="198"/>
      <c r="N46" s="198"/>
      <c r="O46" s="201"/>
      <c r="P46" s="198"/>
      <c r="Q46" s="199"/>
      <c r="R46" s="200"/>
      <c r="S46" s="200"/>
    </row>
    <row r="47" spans="2:19" s="136" customFormat="1" x14ac:dyDescent="0.25">
      <c r="B47" s="202" t="s">
        <v>19</v>
      </c>
      <c r="C47" s="299" t="s">
        <v>25</v>
      </c>
      <c r="D47" s="299" t="s">
        <v>25</v>
      </c>
      <c r="E47" s="297">
        <f>D172</f>
        <v>63.36</v>
      </c>
      <c r="F47" s="302">
        <f>SUM(C47:E49)</f>
        <v>63.36</v>
      </c>
      <c r="G47" s="204">
        <f>D174</f>
        <v>67.39</v>
      </c>
      <c r="H47" s="299" t="s">
        <v>25</v>
      </c>
      <c r="I47" s="299" t="s">
        <v>25</v>
      </c>
      <c r="J47" s="299" t="s">
        <v>25</v>
      </c>
      <c r="K47" s="299" t="s">
        <v>25</v>
      </c>
      <c r="L47" s="297">
        <f>D186</f>
        <v>-0.25</v>
      </c>
      <c r="M47" s="297">
        <f>D187</f>
        <v>0.06</v>
      </c>
      <c r="N47" s="297">
        <f>D188</f>
        <v>0</v>
      </c>
      <c r="O47" s="205">
        <f>G47+L47+M47+N47</f>
        <v>67.2</v>
      </c>
      <c r="P47" s="299" t="s">
        <v>25</v>
      </c>
      <c r="Q47" s="297">
        <f>D192</f>
        <v>-26.13</v>
      </c>
      <c r="R47" s="299" t="s">
        <v>25</v>
      </c>
      <c r="S47" s="302">
        <f>Q47</f>
        <v>-26.13</v>
      </c>
    </row>
    <row r="48" spans="2:19" s="136" customFormat="1" x14ac:dyDescent="0.25">
      <c r="B48" s="202" t="s">
        <v>17</v>
      </c>
      <c r="C48" s="300"/>
      <c r="D48" s="300"/>
      <c r="E48" s="297"/>
      <c r="F48" s="302"/>
      <c r="G48" s="204">
        <f>D175</f>
        <v>469.74</v>
      </c>
      <c r="H48" s="300"/>
      <c r="I48" s="300"/>
      <c r="J48" s="300"/>
      <c r="K48" s="300"/>
      <c r="L48" s="297"/>
      <c r="M48" s="297"/>
      <c r="N48" s="297"/>
      <c r="O48" s="205">
        <f>G48+L47+M47+N47</f>
        <v>469.55</v>
      </c>
      <c r="P48" s="300"/>
      <c r="Q48" s="297"/>
      <c r="R48" s="300"/>
      <c r="S48" s="302"/>
    </row>
    <row r="49" spans="2:32" s="136" customFormat="1" x14ac:dyDescent="0.25">
      <c r="B49" s="206" t="s">
        <v>18</v>
      </c>
      <c r="C49" s="301"/>
      <c r="D49" s="301"/>
      <c r="E49" s="298"/>
      <c r="F49" s="303"/>
      <c r="G49" s="208">
        <f>D176</f>
        <v>975.12000000000012</v>
      </c>
      <c r="H49" s="301"/>
      <c r="I49" s="301"/>
      <c r="J49" s="301"/>
      <c r="K49" s="301"/>
      <c r="L49" s="298"/>
      <c r="M49" s="298"/>
      <c r="N49" s="298"/>
      <c r="O49" s="209">
        <f>G49+L47+M47+N47</f>
        <v>974.93000000000006</v>
      </c>
      <c r="P49" s="301"/>
      <c r="Q49" s="298"/>
      <c r="R49" s="301"/>
      <c r="S49" s="303"/>
    </row>
    <row r="50" spans="2:32" s="136" customFormat="1" ht="25.5" customHeight="1" x14ac:dyDescent="0.25">
      <c r="B50" s="59" t="s">
        <v>32</v>
      </c>
      <c r="C50" s="294" t="s">
        <v>33</v>
      </c>
      <c r="D50" s="295"/>
      <c r="E50" s="295"/>
      <c r="F50" s="295"/>
      <c r="G50" s="295"/>
      <c r="H50" s="295"/>
      <c r="I50" s="295"/>
      <c r="J50" s="295"/>
      <c r="K50" s="295"/>
      <c r="L50" s="295"/>
      <c r="M50" s="295"/>
      <c r="N50" s="295"/>
      <c r="O50" s="295"/>
      <c r="P50" s="295"/>
      <c r="Q50" s="295"/>
      <c r="R50" s="295"/>
      <c r="S50" s="296"/>
    </row>
    <row r="51" spans="2:32" s="136" customFormat="1" x14ac:dyDescent="0.25">
      <c r="B51" s="235" t="s">
        <v>20</v>
      </c>
      <c r="C51" s="236"/>
      <c r="D51" s="236"/>
      <c r="E51" s="236"/>
      <c r="F51" s="237"/>
      <c r="G51" s="236"/>
      <c r="H51" s="236"/>
      <c r="I51" s="236"/>
      <c r="J51" s="236"/>
      <c r="K51" s="236"/>
      <c r="L51" s="236"/>
      <c r="M51" s="236"/>
      <c r="N51" s="236"/>
      <c r="O51" s="237"/>
      <c r="P51" s="236"/>
      <c r="Q51" s="236"/>
    </row>
    <row r="52" spans="2:32" s="145" customFormat="1" x14ac:dyDescent="0.25">
      <c r="B52" s="238"/>
      <c r="C52" s="239"/>
      <c r="D52" s="239"/>
      <c r="E52" s="239"/>
      <c r="F52" s="240"/>
      <c r="G52" s="239"/>
      <c r="H52" s="239"/>
      <c r="I52" s="239"/>
      <c r="J52" s="239"/>
      <c r="K52" s="239"/>
      <c r="L52" s="239"/>
      <c r="M52" s="239"/>
      <c r="N52" s="239"/>
      <c r="O52" s="240"/>
      <c r="P52" s="239"/>
      <c r="Q52" s="239"/>
      <c r="Z52" s="146"/>
      <c r="AA52" s="146"/>
      <c r="AB52" s="146"/>
      <c r="AC52" s="146"/>
      <c r="AD52" s="146"/>
      <c r="AE52" s="146"/>
      <c r="AF52" s="146"/>
    </row>
    <row r="53" spans="2:32" s="145" customFormat="1" ht="24" customHeight="1" x14ac:dyDescent="0.25">
      <c r="B53" s="169" t="s">
        <v>42</v>
      </c>
      <c r="C53" s="239"/>
      <c r="D53" s="239"/>
      <c r="E53" s="239"/>
      <c r="F53" s="240"/>
      <c r="G53" s="239"/>
      <c r="H53" s="239"/>
      <c r="I53" s="239"/>
      <c r="J53" s="239"/>
      <c r="K53" s="239"/>
      <c r="L53" s="239"/>
      <c r="M53" s="239"/>
      <c r="N53" s="239"/>
      <c r="O53" s="240"/>
      <c r="P53" s="239"/>
      <c r="Q53" s="239"/>
      <c r="Z53" s="146"/>
      <c r="AA53" s="146"/>
      <c r="AB53" s="146"/>
      <c r="AC53" s="146"/>
      <c r="AD53" s="146"/>
      <c r="AE53" s="146"/>
      <c r="AF53" s="146"/>
    </row>
    <row r="54" spans="2:32" s="150" customFormat="1" ht="15" customHeight="1" x14ac:dyDescent="0.25">
      <c r="B54" s="170" t="s">
        <v>30</v>
      </c>
      <c r="C54" s="241"/>
      <c r="D54" s="242"/>
      <c r="E54" s="242"/>
      <c r="F54" s="305" t="s">
        <v>24</v>
      </c>
      <c r="G54" s="241"/>
      <c r="H54" s="242"/>
      <c r="I54" s="242"/>
      <c r="J54" s="242"/>
      <c r="K54" s="242"/>
      <c r="L54" s="242"/>
      <c r="M54" s="242"/>
      <c r="N54" s="242"/>
      <c r="O54" s="305" t="s">
        <v>39</v>
      </c>
      <c r="P54" s="241"/>
      <c r="Q54" s="242"/>
      <c r="R54" s="243"/>
      <c r="S54" s="305" t="s">
        <v>26</v>
      </c>
    </row>
    <row r="55" spans="2:32" s="136" customFormat="1" ht="15" customHeight="1" x14ac:dyDescent="0.25">
      <c r="B55" s="175" t="s">
        <v>34</v>
      </c>
      <c r="C55" s="220"/>
      <c r="D55" s="221"/>
      <c r="E55" s="221"/>
      <c r="F55" s="306"/>
      <c r="G55" s="222"/>
      <c r="H55" s="223"/>
      <c r="I55" s="223"/>
      <c r="J55" s="223"/>
      <c r="K55" s="223"/>
      <c r="L55" s="223"/>
      <c r="M55" s="223"/>
      <c r="N55" s="223"/>
      <c r="O55" s="306"/>
      <c r="P55" s="222"/>
      <c r="Q55" s="223"/>
      <c r="R55" s="223"/>
      <c r="S55" s="306"/>
    </row>
    <row r="56" spans="2:32" s="136" customFormat="1" ht="15" customHeight="1" x14ac:dyDescent="0.25">
      <c r="B56" s="179" t="s">
        <v>60</v>
      </c>
      <c r="C56" s="180" t="s">
        <v>57</v>
      </c>
      <c r="D56" s="180" t="s">
        <v>13</v>
      </c>
      <c r="E56" s="180" t="s">
        <v>0</v>
      </c>
      <c r="F56" s="307"/>
      <c r="G56" s="224" t="s">
        <v>14</v>
      </c>
      <c r="H56" s="224" t="s">
        <v>15</v>
      </c>
      <c r="I56" s="224" t="s">
        <v>6</v>
      </c>
      <c r="J56" s="224" t="s">
        <v>5</v>
      </c>
      <c r="K56" s="224" t="s">
        <v>1</v>
      </c>
      <c r="L56" s="181" t="s">
        <v>22</v>
      </c>
      <c r="M56" s="183" t="s">
        <v>23</v>
      </c>
      <c r="N56" s="181" t="s">
        <v>48</v>
      </c>
      <c r="O56" s="307"/>
      <c r="P56" s="224" t="s">
        <v>4</v>
      </c>
      <c r="Q56" s="225" t="s">
        <v>2</v>
      </c>
      <c r="R56" s="224" t="s">
        <v>16</v>
      </c>
      <c r="S56" s="307"/>
    </row>
    <row r="57" spans="2:32" s="136" customFormat="1" x14ac:dyDescent="0.25">
      <c r="B57" s="185" t="s">
        <v>28</v>
      </c>
      <c r="C57" s="190"/>
      <c r="D57" s="188"/>
      <c r="E57" s="188"/>
      <c r="F57" s="244"/>
      <c r="G57" s="188"/>
      <c r="H57" s="190"/>
      <c r="I57" s="188"/>
      <c r="J57" s="188"/>
      <c r="K57" s="188"/>
      <c r="L57" s="188"/>
      <c r="M57" s="188"/>
      <c r="N57" s="188"/>
      <c r="O57" s="187"/>
      <c r="P57" s="190"/>
      <c r="Q57" s="188"/>
      <c r="R57" s="192"/>
      <c r="S57" s="192"/>
    </row>
    <row r="58" spans="2:32" s="136" customFormat="1" x14ac:dyDescent="0.25">
      <c r="B58" s="193" t="s">
        <v>21</v>
      </c>
      <c r="C58" s="300">
        <f>ROUND(B14*C170,6)</f>
        <v>0.29788900000000001</v>
      </c>
      <c r="D58" s="300">
        <f>ROUND(B14*C171,6)</f>
        <v>4.4595999999999997E-2</v>
      </c>
      <c r="E58" s="300">
        <f>C172</f>
        <v>7.9459999999999999E-3</v>
      </c>
      <c r="F58" s="308">
        <f>SUM(C58:E63)</f>
        <v>0.35043100000000005</v>
      </c>
      <c r="G58" s="299" t="s">
        <v>25</v>
      </c>
      <c r="H58" s="245">
        <f t="shared" ref="H58:H63" si="4">E177</f>
        <v>0</v>
      </c>
      <c r="I58" s="300">
        <f>ROUND(B14*E183,6)</f>
        <v>0.128966</v>
      </c>
      <c r="J58" s="300">
        <f>C184</f>
        <v>1.186E-3</v>
      </c>
      <c r="K58" s="300">
        <f>C185</f>
        <v>1.4455000000000001E-2</v>
      </c>
      <c r="L58" s="299" t="s">
        <v>25</v>
      </c>
      <c r="M58" s="299" t="s">
        <v>25</v>
      </c>
      <c r="N58" s="299" t="s">
        <v>25</v>
      </c>
      <c r="O58" s="187">
        <f>H58+I58+J58+K58</f>
        <v>0.14460699999999999</v>
      </c>
      <c r="P58" s="314">
        <f>C191</f>
        <v>1.2695E-2</v>
      </c>
      <c r="Q58" s="194">
        <f t="shared" ref="Q58:Q63" si="5">C192</f>
        <v>0</v>
      </c>
      <c r="R58" s="300">
        <f>C198</f>
        <v>4.6379999999999998E-3</v>
      </c>
      <c r="S58" s="187">
        <f>+P58+Q58+R58</f>
        <v>1.7333000000000001E-2</v>
      </c>
    </row>
    <row r="59" spans="2:32" s="136" customFormat="1" x14ac:dyDescent="0.25">
      <c r="B59" s="193" t="s">
        <v>47</v>
      </c>
      <c r="C59" s="300"/>
      <c r="D59" s="300"/>
      <c r="E59" s="300"/>
      <c r="F59" s="308"/>
      <c r="G59" s="299"/>
      <c r="H59" s="245">
        <f t="shared" si="4"/>
        <v>9.5524999999999999E-2</v>
      </c>
      <c r="I59" s="300"/>
      <c r="J59" s="300"/>
      <c r="K59" s="300"/>
      <c r="L59" s="299"/>
      <c r="M59" s="299"/>
      <c r="N59" s="299"/>
      <c r="O59" s="187">
        <f>H59+I58+J58+K58</f>
        <v>0.24013199999999998</v>
      </c>
      <c r="P59" s="314"/>
      <c r="Q59" s="194">
        <f t="shared" si="5"/>
        <v>4.6199999999999998E-2</v>
      </c>
      <c r="R59" s="300"/>
      <c r="S59" s="187">
        <f>+P58+Q59+R58</f>
        <v>6.3532999999999992E-2</v>
      </c>
    </row>
    <row r="60" spans="2:32" s="136" customFormat="1" x14ac:dyDescent="0.25">
      <c r="B60" s="193" t="s">
        <v>7</v>
      </c>
      <c r="C60" s="300"/>
      <c r="D60" s="300"/>
      <c r="E60" s="300"/>
      <c r="F60" s="308"/>
      <c r="G60" s="299"/>
      <c r="H60" s="245">
        <f t="shared" si="4"/>
        <v>8.7431999999999996E-2</v>
      </c>
      <c r="I60" s="300"/>
      <c r="J60" s="300"/>
      <c r="K60" s="300"/>
      <c r="L60" s="299"/>
      <c r="M60" s="299"/>
      <c r="N60" s="299"/>
      <c r="O60" s="187">
        <f>H60+I58+J58+K58</f>
        <v>0.23203899999999997</v>
      </c>
      <c r="P60" s="314"/>
      <c r="Q60" s="194">
        <f t="shared" si="5"/>
        <v>2.7300000000000001E-2</v>
      </c>
      <c r="R60" s="300"/>
      <c r="S60" s="187">
        <f>+P58+Q60+R58</f>
        <v>4.4633000000000006E-2</v>
      </c>
    </row>
    <row r="61" spans="2:32" s="136" customFormat="1" x14ac:dyDescent="0.25">
      <c r="B61" s="193" t="s">
        <v>8</v>
      </c>
      <c r="C61" s="300"/>
      <c r="D61" s="300"/>
      <c r="E61" s="300"/>
      <c r="F61" s="308"/>
      <c r="G61" s="299"/>
      <c r="H61" s="245">
        <f t="shared" si="4"/>
        <v>8.7799999999999989E-2</v>
      </c>
      <c r="I61" s="300"/>
      <c r="J61" s="300"/>
      <c r="K61" s="300"/>
      <c r="L61" s="299"/>
      <c r="M61" s="299"/>
      <c r="N61" s="299"/>
      <c r="O61" s="187">
        <f>H61+I58+J58+K58</f>
        <v>0.23240699999999997</v>
      </c>
      <c r="P61" s="314"/>
      <c r="Q61" s="194">
        <f t="shared" si="5"/>
        <v>2.2100000000000002E-2</v>
      </c>
      <c r="R61" s="300"/>
      <c r="S61" s="187">
        <f>+P58+Q61+R58</f>
        <v>3.9432999999999996E-2</v>
      </c>
    </row>
    <row r="62" spans="2:32" s="136" customFormat="1" x14ac:dyDescent="0.25">
      <c r="B62" s="193" t="s">
        <v>9</v>
      </c>
      <c r="C62" s="300"/>
      <c r="D62" s="300"/>
      <c r="E62" s="300"/>
      <c r="F62" s="308"/>
      <c r="G62" s="299"/>
      <c r="H62" s="245">
        <f t="shared" si="4"/>
        <v>6.5604999999999997E-2</v>
      </c>
      <c r="I62" s="300"/>
      <c r="J62" s="300"/>
      <c r="K62" s="300"/>
      <c r="L62" s="299"/>
      <c r="M62" s="299"/>
      <c r="N62" s="299"/>
      <c r="O62" s="187">
        <f>H62+I58+J58+K58</f>
        <v>0.21021199999999998</v>
      </c>
      <c r="P62" s="314"/>
      <c r="Q62" s="194">
        <f t="shared" si="5"/>
        <v>1.5800000000000002E-2</v>
      </c>
      <c r="R62" s="300"/>
      <c r="S62" s="187">
        <f>+P58+Q62+R58</f>
        <v>3.3132999999999996E-2</v>
      </c>
    </row>
    <row r="63" spans="2:32" s="136" customFormat="1" x14ac:dyDescent="0.25">
      <c r="B63" s="193" t="s">
        <v>10</v>
      </c>
      <c r="C63" s="301"/>
      <c r="D63" s="301"/>
      <c r="E63" s="301"/>
      <c r="F63" s="309"/>
      <c r="G63" s="304"/>
      <c r="H63" s="245">
        <f t="shared" si="4"/>
        <v>3.3231000000000004E-2</v>
      </c>
      <c r="I63" s="301"/>
      <c r="J63" s="301"/>
      <c r="K63" s="301"/>
      <c r="L63" s="304"/>
      <c r="M63" s="304"/>
      <c r="N63" s="304"/>
      <c r="O63" s="187">
        <f>H63+I58+J58+K58</f>
        <v>0.177838</v>
      </c>
      <c r="P63" s="315"/>
      <c r="Q63" s="196">
        <f t="shared" si="5"/>
        <v>6.6E-3</v>
      </c>
      <c r="R63" s="301"/>
      <c r="S63" s="187">
        <f>+P58+Q63+R58</f>
        <v>2.3932999999999999E-2</v>
      </c>
    </row>
    <row r="64" spans="2:32" s="136" customFormat="1" x14ac:dyDescent="0.25">
      <c r="B64" s="197" t="s">
        <v>27</v>
      </c>
      <c r="C64" s="198"/>
      <c r="D64" s="199"/>
      <c r="E64" s="198"/>
      <c r="F64" s="201"/>
      <c r="G64" s="234"/>
      <c r="H64" s="198"/>
      <c r="I64" s="199"/>
      <c r="J64" s="198"/>
      <c r="K64" s="198"/>
      <c r="L64" s="198"/>
      <c r="M64" s="198"/>
      <c r="N64" s="198"/>
      <c r="O64" s="201"/>
      <c r="P64" s="198"/>
      <c r="Q64" s="199"/>
      <c r="R64" s="200"/>
      <c r="S64" s="200"/>
    </row>
    <row r="65" spans="2:19" s="136" customFormat="1" x14ac:dyDescent="0.25">
      <c r="B65" s="202" t="s">
        <v>19</v>
      </c>
      <c r="C65" s="299" t="s">
        <v>25</v>
      </c>
      <c r="D65" s="299" t="s">
        <v>25</v>
      </c>
      <c r="E65" s="297">
        <f>D172</f>
        <v>63.36</v>
      </c>
      <c r="F65" s="302">
        <f>SUM(C65:E67)</f>
        <v>63.36</v>
      </c>
      <c r="G65" s="204">
        <f>E174</f>
        <v>73.39</v>
      </c>
      <c r="H65" s="299" t="s">
        <v>25</v>
      </c>
      <c r="I65" s="299" t="s">
        <v>25</v>
      </c>
      <c r="J65" s="299" t="s">
        <v>25</v>
      </c>
      <c r="K65" s="299" t="s">
        <v>25</v>
      </c>
      <c r="L65" s="297">
        <f>E186</f>
        <v>0</v>
      </c>
      <c r="M65" s="297">
        <f>E187</f>
        <v>0</v>
      </c>
      <c r="N65" s="297">
        <f>E188</f>
        <v>0</v>
      </c>
      <c r="O65" s="205">
        <f>G65+L65+M65+N65</f>
        <v>73.39</v>
      </c>
      <c r="P65" s="299" t="s">
        <v>25</v>
      </c>
      <c r="Q65" s="297">
        <f>D192</f>
        <v>-26.13</v>
      </c>
      <c r="R65" s="299" t="s">
        <v>25</v>
      </c>
      <c r="S65" s="302">
        <f>Q65</f>
        <v>-26.13</v>
      </c>
    </row>
    <row r="66" spans="2:19" s="136" customFormat="1" x14ac:dyDescent="0.25">
      <c r="B66" s="202" t="s">
        <v>17</v>
      </c>
      <c r="C66" s="300"/>
      <c r="D66" s="300"/>
      <c r="E66" s="297"/>
      <c r="F66" s="302"/>
      <c r="G66" s="204">
        <f>E175</f>
        <v>468.45000000000005</v>
      </c>
      <c r="H66" s="300"/>
      <c r="I66" s="300"/>
      <c r="J66" s="300"/>
      <c r="K66" s="300"/>
      <c r="L66" s="297"/>
      <c r="M66" s="297"/>
      <c r="N66" s="297"/>
      <c r="O66" s="205">
        <f>G66+L65+M65+N65</f>
        <v>468.45000000000005</v>
      </c>
      <c r="P66" s="300"/>
      <c r="Q66" s="297"/>
      <c r="R66" s="300"/>
      <c r="S66" s="302"/>
    </row>
    <row r="67" spans="2:19" s="136" customFormat="1" x14ac:dyDescent="0.25">
      <c r="B67" s="206" t="s">
        <v>18</v>
      </c>
      <c r="C67" s="301"/>
      <c r="D67" s="301"/>
      <c r="E67" s="298"/>
      <c r="F67" s="303"/>
      <c r="G67" s="208">
        <f>E176</f>
        <v>1152.93</v>
      </c>
      <c r="H67" s="301"/>
      <c r="I67" s="301"/>
      <c r="J67" s="301"/>
      <c r="K67" s="301"/>
      <c r="L67" s="298"/>
      <c r="M67" s="298"/>
      <c r="N67" s="298"/>
      <c r="O67" s="209">
        <f>G67+L65+M65+N65</f>
        <v>1152.93</v>
      </c>
      <c r="P67" s="301"/>
      <c r="Q67" s="298"/>
      <c r="R67" s="301"/>
      <c r="S67" s="303"/>
    </row>
    <row r="68" spans="2:19" s="136" customFormat="1" ht="25.5" customHeight="1" x14ac:dyDescent="0.25">
      <c r="B68" s="59" t="s">
        <v>32</v>
      </c>
      <c r="C68" s="294" t="s">
        <v>33</v>
      </c>
      <c r="D68" s="295"/>
      <c r="E68" s="295"/>
      <c r="F68" s="295"/>
      <c r="G68" s="295"/>
      <c r="H68" s="295"/>
      <c r="I68" s="295"/>
      <c r="J68" s="295"/>
      <c r="K68" s="295"/>
      <c r="L68" s="295"/>
      <c r="M68" s="295"/>
      <c r="N68" s="295"/>
      <c r="O68" s="295"/>
      <c r="P68" s="295"/>
      <c r="Q68" s="295"/>
      <c r="R68" s="295"/>
      <c r="S68" s="296"/>
    </row>
    <row r="69" spans="2:19" s="136" customFormat="1" x14ac:dyDescent="0.25">
      <c r="B69" s="235" t="s">
        <v>20</v>
      </c>
      <c r="C69" s="236"/>
      <c r="D69" s="236"/>
      <c r="E69" s="236"/>
      <c r="F69" s="237"/>
      <c r="G69" s="236"/>
      <c r="H69" s="236"/>
      <c r="I69" s="236"/>
      <c r="J69" s="236"/>
      <c r="K69" s="236"/>
      <c r="L69" s="236"/>
      <c r="M69" s="236"/>
      <c r="N69" s="236"/>
      <c r="O69" s="237"/>
      <c r="P69" s="236"/>
      <c r="Q69" s="236"/>
    </row>
    <row r="70" spans="2:19" x14ac:dyDescent="0.25">
      <c r="F70" s="214"/>
      <c r="G70" s="214"/>
      <c r="H70" s="214"/>
      <c r="I70" s="214"/>
      <c r="J70" s="214"/>
      <c r="K70" s="214"/>
      <c r="L70" s="214"/>
      <c r="M70" s="214"/>
      <c r="N70" s="214"/>
      <c r="O70" s="214"/>
      <c r="P70" s="214"/>
      <c r="Q70" s="214"/>
      <c r="R70" s="214"/>
      <c r="S70" s="214"/>
    </row>
    <row r="71" spans="2:19" ht="24" customHeight="1" x14ac:dyDescent="0.25">
      <c r="B71" s="169" t="s">
        <v>43</v>
      </c>
      <c r="F71" s="214"/>
      <c r="G71" s="214"/>
      <c r="H71" s="214"/>
      <c r="I71" s="214"/>
      <c r="J71" s="214"/>
      <c r="K71" s="214"/>
      <c r="L71" s="214"/>
      <c r="M71" s="214"/>
      <c r="N71" s="214"/>
      <c r="O71" s="214"/>
      <c r="P71" s="214"/>
      <c r="Q71" s="214"/>
      <c r="R71" s="214"/>
      <c r="S71" s="214"/>
    </row>
    <row r="72" spans="2:19" s="136" customFormat="1" ht="15" customHeight="1" x14ac:dyDescent="0.25">
      <c r="B72" s="170" t="s">
        <v>30</v>
      </c>
      <c r="C72" s="173"/>
      <c r="D72" s="174"/>
      <c r="E72" s="174"/>
      <c r="F72" s="305" t="s">
        <v>24</v>
      </c>
      <c r="G72" s="218"/>
      <c r="H72" s="219"/>
      <c r="I72" s="219"/>
      <c r="J72" s="219"/>
      <c r="K72" s="219"/>
      <c r="L72" s="219"/>
      <c r="M72" s="219"/>
      <c r="N72" s="219"/>
      <c r="O72" s="305" t="s">
        <v>39</v>
      </c>
      <c r="P72" s="218"/>
      <c r="Q72" s="219"/>
      <c r="R72" s="219"/>
      <c r="S72" s="305" t="s">
        <v>26</v>
      </c>
    </row>
    <row r="73" spans="2:19" s="136" customFormat="1" ht="15" customHeight="1" x14ac:dyDescent="0.25">
      <c r="B73" s="175" t="s">
        <v>35</v>
      </c>
      <c r="C73" s="220"/>
      <c r="D73" s="221"/>
      <c r="E73" s="221"/>
      <c r="F73" s="306"/>
      <c r="G73" s="222"/>
      <c r="H73" s="223"/>
      <c r="I73" s="223"/>
      <c r="J73" s="223"/>
      <c r="K73" s="223"/>
      <c r="L73" s="223"/>
      <c r="M73" s="223"/>
      <c r="N73" s="223"/>
      <c r="O73" s="306"/>
      <c r="P73" s="222"/>
      <c r="Q73" s="223"/>
      <c r="R73" s="223"/>
      <c r="S73" s="306"/>
    </row>
    <row r="74" spans="2:19" s="136" customFormat="1" ht="15" customHeight="1" x14ac:dyDescent="0.25">
      <c r="B74" s="179" t="s">
        <v>60</v>
      </c>
      <c r="C74" s="180" t="s">
        <v>57</v>
      </c>
      <c r="D74" s="180" t="s">
        <v>13</v>
      </c>
      <c r="E74" s="180" t="s">
        <v>0</v>
      </c>
      <c r="F74" s="307"/>
      <c r="G74" s="224" t="s">
        <v>14</v>
      </c>
      <c r="H74" s="224" t="s">
        <v>15</v>
      </c>
      <c r="I74" s="224" t="s">
        <v>6</v>
      </c>
      <c r="J74" s="224" t="s">
        <v>5</v>
      </c>
      <c r="K74" s="224" t="s">
        <v>1</v>
      </c>
      <c r="L74" s="181" t="s">
        <v>22</v>
      </c>
      <c r="M74" s="183" t="s">
        <v>23</v>
      </c>
      <c r="N74" s="181" t="s">
        <v>48</v>
      </c>
      <c r="O74" s="307"/>
      <c r="P74" s="224" t="s">
        <v>4</v>
      </c>
      <c r="Q74" s="225" t="s">
        <v>2</v>
      </c>
      <c r="R74" s="224" t="s">
        <v>16</v>
      </c>
      <c r="S74" s="307"/>
    </row>
    <row r="75" spans="2:19" s="136" customFormat="1" x14ac:dyDescent="0.25">
      <c r="B75" s="185" t="s">
        <v>28</v>
      </c>
      <c r="C75" s="190"/>
      <c r="D75" s="188"/>
      <c r="E75" s="188"/>
      <c r="F75" s="244"/>
      <c r="G75" s="188"/>
      <c r="H75" s="190"/>
      <c r="I75" s="188"/>
      <c r="J75" s="188"/>
      <c r="K75" s="188"/>
      <c r="L75" s="188"/>
      <c r="M75" s="188"/>
      <c r="N75" s="188"/>
      <c r="O75" s="187"/>
      <c r="P75" s="190"/>
      <c r="Q75" s="188"/>
      <c r="R75" s="192"/>
      <c r="S75" s="192"/>
    </row>
    <row r="76" spans="2:19" s="136" customFormat="1" x14ac:dyDescent="0.25">
      <c r="B76" s="193" t="s">
        <v>21</v>
      </c>
      <c r="C76" s="300">
        <f>ROUND(B14*C170,6)</f>
        <v>0.29788900000000001</v>
      </c>
      <c r="D76" s="300">
        <f>ROUND(B14*C171,6)</f>
        <v>4.4595999999999997E-2</v>
      </c>
      <c r="E76" s="300">
        <f>C172</f>
        <v>7.9459999999999999E-3</v>
      </c>
      <c r="F76" s="308">
        <f>SUM(C76:E81)</f>
        <v>0.35043100000000005</v>
      </c>
      <c r="G76" s="299" t="s">
        <v>25</v>
      </c>
      <c r="H76" s="245">
        <f t="shared" ref="H76:H81" si="6">F177</f>
        <v>0</v>
      </c>
      <c r="I76" s="300">
        <f>ROUND(B14*F183,6)</f>
        <v>0.128966</v>
      </c>
      <c r="J76" s="300">
        <f>C184</f>
        <v>1.186E-3</v>
      </c>
      <c r="K76" s="300">
        <f>C185</f>
        <v>1.4455000000000001E-2</v>
      </c>
      <c r="L76" s="299" t="s">
        <v>25</v>
      </c>
      <c r="M76" s="299" t="s">
        <v>25</v>
      </c>
      <c r="N76" s="299" t="s">
        <v>25</v>
      </c>
      <c r="O76" s="187">
        <f>H76+I76+J76+K76</f>
        <v>0.14460699999999999</v>
      </c>
      <c r="P76" s="314">
        <f>C191</f>
        <v>1.2695E-2</v>
      </c>
      <c r="Q76" s="194">
        <f t="shared" ref="Q76:Q81" si="7">C192</f>
        <v>0</v>
      </c>
      <c r="R76" s="300">
        <f>C198</f>
        <v>4.6379999999999998E-3</v>
      </c>
      <c r="S76" s="187">
        <f>+P76+Q76+R76</f>
        <v>1.7333000000000001E-2</v>
      </c>
    </row>
    <row r="77" spans="2:19" s="136" customFormat="1" x14ac:dyDescent="0.25">
      <c r="B77" s="193" t="s">
        <v>47</v>
      </c>
      <c r="C77" s="300"/>
      <c r="D77" s="300"/>
      <c r="E77" s="300"/>
      <c r="F77" s="308"/>
      <c r="G77" s="299"/>
      <c r="H77" s="245">
        <f t="shared" si="6"/>
        <v>0.11729200000000001</v>
      </c>
      <c r="I77" s="300"/>
      <c r="J77" s="300"/>
      <c r="K77" s="300"/>
      <c r="L77" s="299"/>
      <c r="M77" s="299"/>
      <c r="N77" s="299"/>
      <c r="O77" s="187">
        <f>H77+I76+J76+K76</f>
        <v>0.26189899999999999</v>
      </c>
      <c r="P77" s="314"/>
      <c r="Q77" s="194">
        <f t="shared" si="7"/>
        <v>4.6199999999999998E-2</v>
      </c>
      <c r="R77" s="300"/>
      <c r="S77" s="187">
        <f>+P76+Q77+R76</f>
        <v>6.3532999999999992E-2</v>
      </c>
    </row>
    <row r="78" spans="2:19" s="136" customFormat="1" x14ac:dyDescent="0.25">
      <c r="B78" s="193" t="s">
        <v>7</v>
      </c>
      <c r="C78" s="300"/>
      <c r="D78" s="300"/>
      <c r="E78" s="300"/>
      <c r="F78" s="308"/>
      <c r="G78" s="299"/>
      <c r="H78" s="245">
        <f t="shared" si="6"/>
        <v>0.107354</v>
      </c>
      <c r="I78" s="300"/>
      <c r="J78" s="300"/>
      <c r="K78" s="300"/>
      <c r="L78" s="299"/>
      <c r="M78" s="299"/>
      <c r="N78" s="299"/>
      <c r="O78" s="187">
        <f>H78+I76+J76+K76</f>
        <v>0.25196099999999999</v>
      </c>
      <c r="P78" s="314"/>
      <c r="Q78" s="194">
        <f t="shared" si="7"/>
        <v>2.7300000000000001E-2</v>
      </c>
      <c r="R78" s="300"/>
      <c r="S78" s="187">
        <f>+P76+Q78+R76</f>
        <v>4.4633000000000006E-2</v>
      </c>
    </row>
    <row r="79" spans="2:19" s="136" customFormat="1" x14ac:dyDescent="0.25">
      <c r="B79" s="193" t="s">
        <v>8</v>
      </c>
      <c r="C79" s="300"/>
      <c r="D79" s="300"/>
      <c r="E79" s="300"/>
      <c r="F79" s="308"/>
      <c r="G79" s="299"/>
      <c r="H79" s="245">
        <f t="shared" si="6"/>
        <v>0.107806</v>
      </c>
      <c r="I79" s="300"/>
      <c r="J79" s="300"/>
      <c r="K79" s="300"/>
      <c r="L79" s="299"/>
      <c r="M79" s="299"/>
      <c r="N79" s="299"/>
      <c r="O79" s="187">
        <f>H79+I76+J76+K76</f>
        <v>0.252413</v>
      </c>
      <c r="P79" s="314"/>
      <c r="Q79" s="194">
        <f t="shared" si="7"/>
        <v>2.2100000000000002E-2</v>
      </c>
      <c r="R79" s="300"/>
      <c r="S79" s="187">
        <f>+P76+Q79+R76</f>
        <v>3.9432999999999996E-2</v>
      </c>
    </row>
    <row r="80" spans="2:19" s="136" customFormat="1" x14ac:dyDescent="0.25">
      <c r="B80" s="193" t="s">
        <v>9</v>
      </c>
      <c r="C80" s="300"/>
      <c r="D80" s="300"/>
      <c r="E80" s="300"/>
      <c r="F80" s="308"/>
      <c r="G80" s="299"/>
      <c r="H80" s="245">
        <f t="shared" si="6"/>
        <v>8.0554000000000001E-2</v>
      </c>
      <c r="I80" s="300"/>
      <c r="J80" s="300"/>
      <c r="K80" s="300"/>
      <c r="L80" s="299"/>
      <c r="M80" s="299"/>
      <c r="N80" s="299"/>
      <c r="O80" s="187">
        <f>H80+I76+J76+K76</f>
        <v>0.22516099999999997</v>
      </c>
      <c r="P80" s="314"/>
      <c r="Q80" s="194">
        <f t="shared" si="7"/>
        <v>1.5800000000000002E-2</v>
      </c>
      <c r="R80" s="300"/>
      <c r="S80" s="187">
        <f>+P76+Q80+R76</f>
        <v>3.3132999999999996E-2</v>
      </c>
    </row>
    <row r="81" spans="2:19" s="136" customFormat="1" x14ac:dyDescent="0.25">
      <c r="B81" s="193" t="s">
        <v>10</v>
      </c>
      <c r="C81" s="301"/>
      <c r="D81" s="301"/>
      <c r="E81" s="301"/>
      <c r="F81" s="309"/>
      <c r="G81" s="304"/>
      <c r="H81" s="245">
        <f t="shared" si="6"/>
        <v>4.0804E-2</v>
      </c>
      <c r="I81" s="301"/>
      <c r="J81" s="301"/>
      <c r="K81" s="301"/>
      <c r="L81" s="304"/>
      <c r="M81" s="304"/>
      <c r="N81" s="304"/>
      <c r="O81" s="187">
        <f>H81+I76+J76+K76</f>
        <v>0.18541099999999999</v>
      </c>
      <c r="P81" s="315"/>
      <c r="Q81" s="196">
        <f t="shared" si="7"/>
        <v>6.6E-3</v>
      </c>
      <c r="R81" s="301"/>
      <c r="S81" s="187">
        <f>+P76+Q81+R76</f>
        <v>2.3932999999999999E-2</v>
      </c>
    </row>
    <row r="82" spans="2:19" s="136" customFormat="1" x14ac:dyDescent="0.25">
      <c r="B82" s="197" t="s">
        <v>27</v>
      </c>
      <c r="C82" s="198"/>
      <c r="D82" s="199"/>
      <c r="E82" s="198"/>
      <c r="F82" s="201"/>
      <c r="G82" s="234"/>
      <c r="H82" s="198"/>
      <c r="I82" s="199"/>
      <c r="J82" s="198"/>
      <c r="K82" s="198"/>
      <c r="L82" s="198"/>
      <c r="M82" s="198"/>
      <c r="N82" s="198"/>
      <c r="O82" s="201"/>
      <c r="P82" s="198"/>
      <c r="Q82" s="199"/>
      <c r="R82" s="200"/>
      <c r="S82" s="200"/>
    </row>
    <row r="83" spans="2:19" s="136" customFormat="1" x14ac:dyDescent="0.25">
      <c r="B83" s="202" t="s">
        <v>19</v>
      </c>
      <c r="C83" s="299" t="s">
        <v>25</v>
      </c>
      <c r="D83" s="299" t="s">
        <v>25</v>
      </c>
      <c r="E83" s="297">
        <f>D172</f>
        <v>63.36</v>
      </c>
      <c r="F83" s="302">
        <f>SUM(C83:E85)</f>
        <v>63.36</v>
      </c>
      <c r="G83" s="204">
        <f>F174</f>
        <v>65.88</v>
      </c>
      <c r="H83" s="299" t="s">
        <v>25</v>
      </c>
      <c r="I83" s="299" t="s">
        <v>25</v>
      </c>
      <c r="J83" s="299" t="s">
        <v>25</v>
      </c>
      <c r="K83" s="299" t="s">
        <v>25</v>
      </c>
      <c r="L83" s="297">
        <f>F186</f>
        <v>0</v>
      </c>
      <c r="M83" s="297">
        <f>F187</f>
        <v>0</v>
      </c>
      <c r="N83" s="297">
        <f>F188</f>
        <v>0</v>
      </c>
      <c r="O83" s="205">
        <f>G83+L83+M83+N83</f>
        <v>65.88</v>
      </c>
      <c r="P83" s="299" t="s">
        <v>25</v>
      </c>
      <c r="Q83" s="297">
        <f>D192</f>
        <v>-26.13</v>
      </c>
      <c r="R83" s="299" t="s">
        <v>25</v>
      </c>
      <c r="S83" s="302">
        <f>Q83</f>
        <v>-26.13</v>
      </c>
    </row>
    <row r="84" spans="2:19" s="136" customFormat="1" x14ac:dyDescent="0.25">
      <c r="B84" s="202" t="s">
        <v>17</v>
      </c>
      <c r="C84" s="300"/>
      <c r="D84" s="300"/>
      <c r="E84" s="297"/>
      <c r="F84" s="302"/>
      <c r="G84" s="204">
        <f>F175</f>
        <v>460.09000000000003</v>
      </c>
      <c r="H84" s="300"/>
      <c r="I84" s="300"/>
      <c r="J84" s="300"/>
      <c r="K84" s="300"/>
      <c r="L84" s="297"/>
      <c r="M84" s="297"/>
      <c r="N84" s="297"/>
      <c r="O84" s="205">
        <f>G84+L83+M83+N83</f>
        <v>460.09000000000003</v>
      </c>
      <c r="P84" s="300"/>
      <c r="Q84" s="297"/>
      <c r="R84" s="300"/>
      <c r="S84" s="302"/>
    </row>
    <row r="85" spans="2:19" s="136" customFormat="1" x14ac:dyDescent="0.25">
      <c r="B85" s="206" t="s">
        <v>18</v>
      </c>
      <c r="C85" s="301"/>
      <c r="D85" s="301"/>
      <c r="E85" s="298"/>
      <c r="F85" s="303"/>
      <c r="G85" s="208">
        <f>F176</f>
        <v>960.54000000000008</v>
      </c>
      <c r="H85" s="301"/>
      <c r="I85" s="301"/>
      <c r="J85" s="301"/>
      <c r="K85" s="301"/>
      <c r="L85" s="298"/>
      <c r="M85" s="298"/>
      <c r="N85" s="298"/>
      <c r="O85" s="209">
        <f>G85+L83+M83+N83</f>
        <v>960.54000000000008</v>
      </c>
      <c r="P85" s="301"/>
      <c r="Q85" s="298"/>
      <c r="R85" s="301"/>
      <c r="S85" s="303"/>
    </row>
    <row r="86" spans="2:19" s="136" customFormat="1" ht="25.5" customHeight="1" x14ac:dyDescent="0.25">
      <c r="B86" s="59" t="s">
        <v>32</v>
      </c>
      <c r="C86" s="294" t="s">
        <v>33</v>
      </c>
      <c r="D86" s="295"/>
      <c r="E86" s="295"/>
      <c r="F86" s="295"/>
      <c r="G86" s="295"/>
      <c r="H86" s="295"/>
      <c r="I86" s="295"/>
      <c r="J86" s="295"/>
      <c r="K86" s="295"/>
      <c r="L86" s="295"/>
      <c r="M86" s="295"/>
      <c r="N86" s="295"/>
      <c r="O86" s="295"/>
      <c r="P86" s="295"/>
      <c r="Q86" s="295"/>
      <c r="R86" s="295"/>
      <c r="S86" s="296"/>
    </row>
    <row r="87" spans="2:19" s="136" customFormat="1" x14ac:dyDescent="0.25">
      <c r="B87" s="235" t="s">
        <v>20</v>
      </c>
      <c r="C87" s="236"/>
      <c r="D87" s="236"/>
      <c r="E87" s="236"/>
      <c r="F87" s="237"/>
      <c r="G87" s="236"/>
      <c r="H87" s="236"/>
      <c r="I87" s="236"/>
      <c r="J87" s="236"/>
      <c r="K87" s="236"/>
      <c r="L87" s="236"/>
      <c r="M87" s="236"/>
      <c r="N87" s="236"/>
      <c r="O87" s="237"/>
      <c r="P87" s="236"/>
      <c r="Q87" s="236"/>
    </row>
    <row r="88" spans="2:19" x14ac:dyDescent="0.25">
      <c r="F88" s="214"/>
      <c r="G88" s="214"/>
      <c r="H88" s="214"/>
      <c r="I88" s="214"/>
      <c r="J88" s="214"/>
      <c r="K88" s="214"/>
      <c r="L88" s="214"/>
      <c r="M88" s="214"/>
      <c r="N88" s="214"/>
      <c r="O88" s="214"/>
      <c r="P88" s="214"/>
      <c r="Q88" s="214"/>
      <c r="R88" s="214"/>
      <c r="S88" s="214"/>
    </row>
    <row r="89" spans="2:19" ht="24" customHeight="1" x14ac:dyDescent="0.25">
      <c r="B89" s="169" t="s">
        <v>44</v>
      </c>
      <c r="C89" s="215"/>
      <c r="D89" s="215"/>
      <c r="E89" s="215"/>
      <c r="F89" s="214"/>
      <c r="G89" s="214"/>
      <c r="H89" s="214"/>
      <c r="I89" s="214"/>
      <c r="J89" s="214"/>
      <c r="K89" s="214"/>
      <c r="L89" s="214"/>
      <c r="M89" s="214"/>
      <c r="N89" s="214"/>
      <c r="O89" s="214"/>
      <c r="P89" s="214"/>
      <c r="Q89" s="214"/>
      <c r="R89" s="214"/>
      <c r="S89" s="214"/>
    </row>
    <row r="90" spans="2:19" s="136" customFormat="1" ht="15" customHeight="1" x14ac:dyDescent="0.25">
      <c r="B90" s="246" t="s">
        <v>30</v>
      </c>
      <c r="C90" s="216"/>
      <c r="D90" s="217"/>
      <c r="E90" s="217"/>
      <c r="F90" s="305" t="s">
        <v>24</v>
      </c>
      <c r="G90" s="218"/>
      <c r="H90" s="219"/>
      <c r="I90" s="219"/>
      <c r="J90" s="219"/>
      <c r="K90" s="219"/>
      <c r="L90" s="219"/>
      <c r="M90" s="219"/>
      <c r="N90" s="219"/>
      <c r="O90" s="305" t="s">
        <v>39</v>
      </c>
      <c r="P90" s="218"/>
      <c r="Q90" s="219"/>
      <c r="R90" s="219"/>
      <c r="S90" s="305" t="s">
        <v>26</v>
      </c>
    </row>
    <row r="91" spans="2:19" s="136" customFormat="1" ht="15" customHeight="1" x14ac:dyDescent="0.25">
      <c r="B91" s="247" t="s">
        <v>36</v>
      </c>
      <c r="C91" s="220"/>
      <c r="D91" s="221"/>
      <c r="E91" s="221"/>
      <c r="F91" s="306"/>
      <c r="G91" s="222"/>
      <c r="H91" s="223"/>
      <c r="I91" s="223"/>
      <c r="J91" s="223"/>
      <c r="K91" s="223"/>
      <c r="L91" s="223"/>
      <c r="M91" s="223"/>
      <c r="N91" s="223"/>
      <c r="O91" s="306"/>
      <c r="P91" s="222"/>
      <c r="Q91" s="223"/>
      <c r="R91" s="223"/>
      <c r="S91" s="306"/>
    </row>
    <row r="92" spans="2:19" s="136" customFormat="1" ht="15" customHeight="1" x14ac:dyDescent="0.25">
      <c r="B92" s="179" t="s">
        <v>60</v>
      </c>
      <c r="C92" s="180" t="s">
        <v>57</v>
      </c>
      <c r="D92" s="180" t="s">
        <v>13</v>
      </c>
      <c r="E92" s="180" t="s">
        <v>0</v>
      </c>
      <c r="F92" s="307"/>
      <c r="G92" s="224" t="s">
        <v>14</v>
      </c>
      <c r="H92" s="224" t="s">
        <v>15</v>
      </c>
      <c r="I92" s="224" t="s">
        <v>6</v>
      </c>
      <c r="J92" s="224" t="s">
        <v>5</v>
      </c>
      <c r="K92" s="224" t="s">
        <v>1</v>
      </c>
      <c r="L92" s="181" t="s">
        <v>22</v>
      </c>
      <c r="M92" s="183" t="s">
        <v>23</v>
      </c>
      <c r="N92" s="181" t="s">
        <v>48</v>
      </c>
      <c r="O92" s="307"/>
      <c r="P92" s="224" t="s">
        <v>4</v>
      </c>
      <c r="Q92" s="224" t="s">
        <v>2</v>
      </c>
      <c r="R92" s="224" t="s">
        <v>16</v>
      </c>
      <c r="S92" s="307"/>
    </row>
    <row r="93" spans="2:19" s="136" customFormat="1" x14ac:dyDescent="0.25">
      <c r="B93" s="185" t="s">
        <v>28</v>
      </c>
      <c r="C93" s="190"/>
      <c r="D93" s="188"/>
      <c r="E93" s="188"/>
      <c r="F93" s="187"/>
      <c r="G93" s="190"/>
      <c r="H93" s="188"/>
      <c r="I93" s="188"/>
      <c r="J93" s="188"/>
      <c r="K93" s="188"/>
      <c r="L93" s="188"/>
      <c r="M93" s="188"/>
      <c r="N93" s="188"/>
      <c r="O93" s="187"/>
      <c r="P93" s="188"/>
      <c r="Q93" s="188"/>
      <c r="R93" s="192"/>
      <c r="S93" s="192"/>
    </row>
    <row r="94" spans="2:19" s="136" customFormat="1" x14ac:dyDescent="0.25">
      <c r="B94" s="193" t="s">
        <v>21</v>
      </c>
      <c r="C94" s="300">
        <f>ROUND(B14*C170,6)</f>
        <v>0.29788900000000001</v>
      </c>
      <c r="D94" s="300">
        <f>ROUND(B14*C171,6)</f>
        <v>4.4595999999999997E-2</v>
      </c>
      <c r="E94" s="300">
        <f>C172</f>
        <v>7.9459999999999999E-3</v>
      </c>
      <c r="F94" s="308">
        <f>SUM(C94:E99)</f>
        <v>0.35043100000000005</v>
      </c>
      <c r="G94" s="299" t="s">
        <v>25</v>
      </c>
      <c r="H94" s="194">
        <f t="shared" ref="H94:H99" si="8">G177</f>
        <v>0</v>
      </c>
      <c r="I94" s="300">
        <f>ROUND(B14*G183,6)</f>
        <v>0.128966</v>
      </c>
      <c r="J94" s="300">
        <f>C184</f>
        <v>1.186E-3</v>
      </c>
      <c r="K94" s="300">
        <f>C185</f>
        <v>1.4455000000000001E-2</v>
      </c>
      <c r="L94" s="299" t="s">
        <v>25</v>
      </c>
      <c r="M94" s="299" t="s">
        <v>25</v>
      </c>
      <c r="N94" s="299" t="s">
        <v>25</v>
      </c>
      <c r="O94" s="187">
        <f>H94+I94+J94+K94</f>
        <v>0.14460699999999999</v>
      </c>
      <c r="P94" s="300">
        <f>C191</f>
        <v>1.2695E-2</v>
      </c>
      <c r="Q94" s="194">
        <f t="shared" ref="Q94:Q99" si="9">C192</f>
        <v>0</v>
      </c>
      <c r="R94" s="300">
        <f>C198</f>
        <v>4.6379999999999998E-3</v>
      </c>
      <c r="S94" s="187">
        <f>+P94+Q94+R94</f>
        <v>1.7333000000000001E-2</v>
      </c>
    </row>
    <row r="95" spans="2:19" s="136" customFormat="1" x14ac:dyDescent="0.25">
      <c r="B95" s="193" t="s">
        <v>47</v>
      </c>
      <c r="C95" s="300"/>
      <c r="D95" s="300"/>
      <c r="E95" s="300"/>
      <c r="F95" s="308"/>
      <c r="G95" s="299"/>
      <c r="H95" s="194">
        <f t="shared" si="8"/>
        <v>0.16543099999999999</v>
      </c>
      <c r="I95" s="300"/>
      <c r="J95" s="300"/>
      <c r="K95" s="300"/>
      <c r="L95" s="299"/>
      <c r="M95" s="299"/>
      <c r="N95" s="299"/>
      <c r="O95" s="187">
        <f>H95+I94+J94+K94</f>
        <v>0.31003800000000004</v>
      </c>
      <c r="P95" s="300"/>
      <c r="Q95" s="194">
        <f t="shared" si="9"/>
        <v>4.6199999999999998E-2</v>
      </c>
      <c r="R95" s="300"/>
      <c r="S95" s="187">
        <f>+P94+Q95+R94</f>
        <v>6.3532999999999992E-2</v>
      </c>
    </row>
    <row r="96" spans="2:19" s="136" customFormat="1" x14ac:dyDescent="0.25">
      <c r="B96" s="193" t="s">
        <v>7</v>
      </c>
      <c r="C96" s="300"/>
      <c r="D96" s="300"/>
      <c r="E96" s="300"/>
      <c r="F96" s="308"/>
      <c r="G96" s="299"/>
      <c r="H96" s="194">
        <f t="shared" si="8"/>
        <v>0.15141499999999999</v>
      </c>
      <c r="I96" s="300"/>
      <c r="J96" s="300"/>
      <c r="K96" s="300"/>
      <c r="L96" s="299"/>
      <c r="M96" s="299"/>
      <c r="N96" s="299"/>
      <c r="O96" s="187">
        <f>H96+I94+J94+K94</f>
        <v>0.29602200000000001</v>
      </c>
      <c r="P96" s="300"/>
      <c r="Q96" s="194">
        <f t="shared" si="9"/>
        <v>2.7300000000000001E-2</v>
      </c>
      <c r="R96" s="300"/>
      <c r="S96" s="187">
        <f>+P94+Q96+R94</f>
        <v>4.4633000000000006E-2</v>
      </c>
    </row>
    <row r="97" spans="2:19" s="136" customFormat="1" x14ac:dyDescent="0.25">
      <c r="B97" s="193" t="s">
        <v>8</v>
      </c>
      <c r="C97" s="300"/>
      <c r="D97" s="300"/>
      <c r="E97" s="300"/>
      <c r="F97" s="308"/>
      <c r="G97" s="299"/>
      <c r="H97" s="194">
        <f t="shared" si="8"/>
        <v>0.15205199999999999</v>
      </c>
      <c r="I97" s="300"/>
      <c r="J97" s="300"/>
      <c r="K97" s="300"/>
      <c r="L97" s="299"/>
      <c r="M97" s="299"/>
      <c r="N97" s="299"/>
      <c r="O97" s="187">
        <f>H97+I94+J94+K94</f>
        <v>0.29665900000000001</v>
      </c>
      <c r="P97" s="300"/>
      <c r="Q97" s="194">
        <f t="shared" si="9"/>
        <v>2.2100000000000002E-2</v>
      </c>
      <c r="R97" s="300"/>
      <c r="S97" s="187">
        <f>+P94+Q97+R94</f>
        <v>3.9432999999999996E-2</v>
      </c>
    </row>
    <row r="98" spans="2:19" s="136" customFormat="1" x14ac:dyDescent="0.25">
      <c r="B98" s="193" t="s">
        <v>9</v>
      </c>
      <c r="C98" s="300"/>
      <c r="D98" s="300"/>
      <c r="E98" s="300"/>
      <c r="F98" s="308"/>
      <c r="G98" s="299"/>
      <c r="H98" s="194">
        <f t="shared" si="8"/>
        <v>0.11361399999999999</v>
      </c>
      <c r="I98" s="300"/>
      <c r="J98" s="300"/>
      <c r="K98" s="300"/>
      <c r="L98" s="299"/>
      <c r="M98" s="299"/>
      <c r="N98" s="299"/>
      <c r="O98" s="187">
        <f>H98+I94+J94+K94</f>
        <v>0.25822099999999998</v>
      </c>
      <c r="P98" s="300"/>
      <c r="Q98" s="194">
        <f t="shared" si="9"/>
        <v>1.5800000000000002E-2</v>
      </c>
      <c r="R98" s="300"/>
      <c r="S98" s="187">
        <f>+P94+Q98+R94</f>
        <v>3.3132999999999996E-2</v>
      </c>
    </row>
    <row r="99" spans="2:19" s="136" customFormat="1" x14ac:dyDescent="0.25">
      <c r="B99" s="193" t="s">
        <v>10</v>
      </c>
      <c r="C99" s="301"/>
      <c r="D99" s="301"/>
      <c r="E99" s="301"/>
      <c r="F99" s="309"/>
      <c r="G99" s="304"/>
      <c r="H99" s="194">
        <f t="shared" si="8"/>
        <v>5.7549999999999997E-2</v>
      </c>
      <c r="I99" s="301"/>
      <c r="J99" s="301"/>
      <c r="K99" s="301"/>
      <c r="L99" s="304"/>
      <c r="M99" s="304"/>
      <c r="N99" s="304"/>
      <c r="O99" s="187">
        <f>H99+I94+J94+K94</f>
        <v>0.20215699999999998</v>
      </c>
      <c r="P99" s="301"/>
      <c r="Q99" s="194">
        <f t="shared" si="9"/>
        <v>6.6E-3</v>
      </c>
      <c r="R99" s="301"/>
      <c r="S99" s="187">
        <f>+P94+Q99+R94</f>
        <v>2.3932999999999999E-2</v>
      </c>
    </row>
    <row r="100" spans="2:19" s="136" customFormat="1" x14ac:dyDescent="0.25">
      <c r="B100" s="197" t="s">
        <v>27</v>
      </c>
      <c r="C100" s="198"/>
      <c r="D100" s="199"/>
      <c r="E100" s="198"/>
      <c r="F100" s="201"/>
      <c r="G100" s="234"/>
      <c r="H100" s="198"/>
      <c r="I100" s="199"/>
      <c r="J100" s="198"/>
      <c r="K100" s="198"/>
      <c r="L100" s="198"/>
      <c r="M100" s="198"/>
      <c r="N100" s="198"/>
      <c r="O100" s="201"/>
      <c r="P100" s="198"/>
      <c r="Q100" s="199"/>
      <c r="R100" s="200"/>
      <c r="S100" s="200"/>
    </row>
    <row r="101" spans="2:19" s="136" customFormat="1" x14ac:dyDescent="0.25">
      <c r="B101" s="202" t="s">
        <v>19</v>
      </c>
      <c r="C101" s="299" t="s">
        <v>25</v>
      </c>
      <c r="D101" s="299" t="s">
        <v>25</v>
      </c>
      <c r="E101" s="297">
        <f>D172</f>
        <v>63.36</v>
      </c>
      <c r="F101" s="302">
        <f>SUM(C101:E103)</f>
        <v>63.36</v>
      </c>
      <c r="G101" s="204">
        <f>G174</f>
        <v>85.08</v>
      </c>
      <c r="H101" s="299" t="s">
        <v>25</v>
      </c>
      <c r="I101" s="299" t="s">
        <v>25</v>
      </c>
      <c r="J101" s="299" t="s">
        <v>25</v>
      </c>
      <c r="K101" s="299" t="s">
        <v>25</v>
      </c>
      <c r="L101" s="297">
        <f>G186</f>
        <v>-0.34</v>
      </c>
      <c r="M101" s="297">
        <f>G187</f>
        <v>-0.56999999999999995</v>
      </c>
      <c r="N101" s="297">
        <f>G188</f>
        <v>0</v>
      </c>
      <c r="O101" s="205">
        <f>G101+L101+M101+N101</f>
        <v>84.17</v>
      </c>
      <c r="P101" s="299" t="s">
        <v>25</v>
      </c>
      <c r="Q101" s="297">
        <f>D192</f>
        <v>-26.13</v>
      </c>
      <c r="R101" s="299" t="s">
        <v>25</v>
      </c>
      <c r="S101" s="302">
        <f>Q101</f>
        <v>-26.13</v>
      </c>
    </row>
    <row r="102" spans="2:19" s="136" customFormat="1" x14ac:dyDescent="0.25">
      <c r="B102" s="202" t="s">
        <v>17</v>
      </c>
      <c r="C102" s="300"/>
      <c r="D102" s="300"/>
      <c r="E102" s="297"/>
      <c r="F102" s="302"/>
      <c r="G102" s="204">
        <f>G175</f>
        <v>596.30000000000007</v>
      </c>
      <c r="H102" s="300"/>
      <c r="I102" s="300"/>
      <c r="J102" s="300"/>
      <c r="K102" s="300"/>
      <c r="L102" s="297"/>
      <c r="M102" s="297"/>
      <c r="N102" s="297"/>
      <c r="O102" s="205">
        <f>G102+L101+M101+N101</f>
        <v>595.39</v>
      </c>
      <c r="P102" s="300"/>
      <c r="Q102" s="297"/>
      <c r="R102" s="300"/>
      <c r="S102" s="302"/>
    </row>
    <row r="103" spans="2:19" s="136" customFormat="1" x14ac:dyDescent="0.25">
      <c r="B103" s="206" t="s">
        <v>18</v>
      </c>
      <c r="C103" s="301"/>
      <c r="D103" s="301"/>
      <c r="E103" s="298"/>
      <c r="F103" s="303"/>
      <c r="G103" s="208">
        <f>G176</f>
        <v>1227.19</v>
      </c>
      <c r="H103" s="301"/>
      <c r="I103" s="301"/>
      <c r="J103" s="301"/>
      <c r="K103" s="301"/>
      <c r="L103" s="298"/>
      <c r="M103" s="298"/>
      <c r="N103" s="298"/>
      <c r="O103" s="209">
        <f>G103+L101+M101+N101</f>
        <v>1226.2800000000002</v>
      </c>
      <c r="P103" s="301"/>
      <c r="Q103" s="298"/>
      <c r="R103" s="301"/>
      <c r="S103" s="303"/>
    </row>
    <row r="104" spans="2:19" s="136" customFormat="1" ht="25.5" customHeight="1" x14ac:dyDescent="0.25">
      <c r="B104" s="59" t="s">
        <v>32</v>
      </c>
      <c r="C104" s="294" t="s">
        <v>33</v>
      </c>
      <c r="D104" s="295"/>
      <c r="E104" s="295"/>
      <c r="F104" s="295"/>
      <c r="G104" s="295"/>
      <c r="H104" s="295"/>
      <c r="I104" s="295"/>
      <c r="J104" s="295"/>
      <c r="K104" s="295"/>
      <c r="L104" s="295"/>
      <c r="M104" s="295"/>
      <c r="N104" s="295"/>
      <c r="O104" s="295"/>
      <c r="P104" s="295"/>
      <c r="Q104" s="295"/>
      <c r="R104" s="295"/>
      <c r="S104" s="296"/>
    </row>
    <row r="105" spans="2:19" s="136" customFormat="1" x14ac:dyDescent="0.25">
      <c r="B105" s="235" t="s">
        <v>20</v>
      </c>
      <c r="C105" s="236"/>
      <c r="D105" s="236"/>
      <c r="E105" s="236"/>
      <c r="F105" s="237"/>
      <c r="G105" s="236"/>
      <c r="H105" s="236"/>
      <c r="I105" s="236"/>
      <c r="J105" s="236"/>
      <c r="K105" s="236"/>
      <c r="L105" s="236"/>
      <c r="M105" s="236"/>
      <c r="N105" s="236"/>
      <c r="O105" s="237"/>
      <c r="P105" s="236"/>
      <c r="Q105" s="236"/>
    </row>
    <row r="106" spans="2:19" x14ac:dyDescent="0.25">
      <c r="F106" s="214"/>
      <c r="G106" s="214"/>
      <c r="H106" s="214"/>
      <c r="I106" s="214"/>
      <c r="J106" s="214"/>
      <c r="K106" s="214"/>
      <c r="L106" s="214"/>
      <c r="M106" s="214"/>
      <c r="N106" s="214"/>
      <c r="O106" s="214"/>
      <c r="P106" s="214"/>
      <c r="Q106" s="214"/>
      <c r="R106" s="214"/>
      <c r="S106" s="214"/>
    </row>
    <row r="107" spans="2:19" ht="24" customHeight="1" x14ac:dyDescent="0.25">
      <c r="B107" s="169" t="s">
        <v>45</v>
      </c>
      <c r="C107" s="215"/>
      <c r="D107" s="215"/>
      <c r="E107" s="215"/>
      <c r="F107" s="214"/>
      <c r="G107" s="214"/>
      <c r="H107" s="214"/>
      <c r="I107" s="214"/>
      <c r="J107" s="214"/>
      <c r="K107" s="214"/>
      <c r="L107" s="214"/>
      <c r="M107" s="214"/>
      <c r="N107" s="214"/>
      <c r="O107" s="214"/>
      <c r="P107" s="214"/>
      <c r="Q107" s="214"/>
      <c r="R107" s="214"/>
      <c r="S107" s="214"/>
    </row>
    <row r="108" spans="2:19" s="136" customFormat="1" ht="15" customHeight="1" x14ac:dyDescent="0.25">
      <c r="B108" s="246" t="s">
        <v>30</v>
      </c>
      <c r="C108" s="216"/>
      <c r="D108" s="217"/>
      <c r="E108" s="217"/>
      <c r="F108" s="305" t="s">
        <v>24</v>
      </c>
      <c r="G108" s="218"/>
      <c r="H108" s="219"/>
      <c r="I108" s="219"/>
      <c r="J108" s="219"/>
      <c r="K108" s="219"/>
      <c r="L108" s="219"/>
      <c r="M108" s="219"/>
      <c r="N108" s="219"/>
      <c r="O108" s="305" t="s">
        <v>39</v>
      </c>
      <c r="P108" s="218"/>
      <c r="Q108" s="219"/>
      <c r="R108" s="219"/>
      <c r="S108" s="305" t="s">
        <v>26</v>
      </c>
    </row>
    <row r="109" spans="2:19" s="136" customFormat="1" ht="15" customHeight="1" x14ac:dyDescent="0.25">
      <c r="B109" s="247" t="s">
        <v>37</v>
      </c>
      <c r="C109" s="220"/>
      <c r="D109" s="221"/>
      <c r="E109" s="221"/>
      <c r="F109" s="306"/>
      <c r="G109" s="222"/>
      <c r="H109" s="223"/>
      <c r="I109" s="223"/>
      <c r="J109" s="223"/>
      <c r="K109" s="223"/>
      <c r="L109" s="223"/>
      <c r="M109" s="223"/>
      <c r="N109" s="223"/>
      <c r="O109" s="306"/>
      <c r="P109" s="222"/>
      <c r="Q109" s="223"/>
      <c r="R109" s="223"/>
      <c r="S109" s="306"/>
    </row>
    <row r="110" spans="2:19" s="136" customFormat="1" ht="15" customHeight="1" x14ac:dyDescent="0.25">
      <c r="B110" s="179" t="s">
        <v>60</v>
      </c>
      <c r="C110" s="180" t="s">
        <v>57</v>
      </c>
      <c r="D110" s="180" t="s">
        <v>13</v>
      </c>
      <c r="E110" s="180" t="s">
        <v>0</v>
      </c>
      <c r="F110" s="307"/>
      <c r="G110" s="224" t="s">
        <v>14</v>
      </c>
      <c r="H110" s="224" t="s">
        <v>15</v>
      </c>
      <c r="I110" s="224" t="s">
        <v>6</v>
      </c>
      <c r="J110" s="224" t="s">
        <v>5</v>
      </c>
      <c r="K110" s="224" t="s">
        <v>1</v>
      </c>
      <c r="L110" s="181" t="s">
        <v>22</v>
      </c>
      <c r="M110" s="183" t="s">
        <v>23</v>
      </c>
      <c r="N110" s="181" t="s">
        <v>48</v>
      </c>
      <c r="O110" s="307"/>
      <c r="P110" s="224" t="s">
        <v>4</v>
      </c>
      <c r="Q110" s="224" t="s">
        <v>2</v>
      </c>
      <c r="R110" s="224" t="s">
        <v>16</v>
      </c>
      <c r="S110" s="307"/>
    </row>
    <row r="111" spans="2:19" s="136" customFormat="1" x14ac:dyDescent="0.25">
      <c r="B111" s="185" t="s">
        <v>28</v>
      </c>
      <c r="C111" s="190"/>
      <c r="D111" s="188"/>
      <c r="E111" s="188"/>
      <c r="F111" s="244"/>
      <c r="G111" s="188"/>
      <c r="H111" s="190"/>
      <c r="I111" s="188"/>
      <c r="J111" s="188"/>
      <c r="K111" s="188"/>
      <c r="L111" s="188"/>
      <c r="M111" s="248"/>
      <c r="N111" s="188"/>
      <c r="O111" s="187"/>
      <c r="P111" s="190"/>
      <c r="Q111" s="188"/>
      <c r="R111" s="192"/>
      <c r="S111" s="192"/>
    </row>
    <row r="112" spans="2:19" s="136" customFormat="1" x14ac:dyDescent="0.25">
      <c r="B112" s="193" t="s">
        <v>21</v>
      </c>
      <c r="C112" s="300">
        <f>ROUND(B14*C170,6)</f>
        <v>0.29788900000000001</v>
      </c>
      <c r="D112" s="300">
        <f>ROUND(B14*C171,6)</f>
        <v>4.4595999999999997E-2</v>
      </c>
      <c r="E112" s="300">
        <f>C172</f>
        <v>7.9459999999999999E-3</v>
      </c>
      <c r="F112" s="308">
        <f>SUM(C112:E117)</f>
        <v>0.35043100000000005</v>
      </c>
      <c r="G112" s="299" t="s">
        <v>25</v>
      </c>
      <c r="H112" s="245">
        <f t="shared" ref="H112:H117" si="10">H177</f>
        <v>0</v>
      </c>
      <c r="I112" s="300">
        <f>ROUND(B14*H183,6)</f>
        <v>0.128966</v>
      </c>
      <c r="J112" s="300">
        <f>C184</f>
        <v>1.186E-3</v>
      </c>
      <c r="K112" s="300">
        <f>C185</f>
        <v>1.4455000000000001E-2</v>
      </c>
      <c r="L112" s="299" t="s">
        <v>25</v>
      </c>
      <c r="M112" s="312" t="s">
        <v>25</v>
      </c>
      <c r="N112" s="299" t="s">
        <v>25</v>
      </c>
      <c r="O112" s="187">
        <f>H112+I112+J112+K112</f>
        <v>0.14460699999999999</v>
      </c>
      <c r="P112" s="314">
        <f>C191</f>
        <v>1.2695E-2</v>
      </c>
      <c r="Q112" s="194">
        <f t="shared" ref="Q112:Q117" si="11">C192</f>
        <v>0</v>
      </c>
      <c r="R112" s="300">
        <f>C198</f>
        <v>4.6379999999999998E-3</v>
      </c>
      <c r="S112" s="187">
        <f>+P112+Q112+R112</f>
        <v>1.7333000000000001E-2</v>
      </c>
    </row>
    <row r="113" spans="2:19" s="136" customFormat="1" x14ac:dyDescent="0.25">
      <c r="B113" s="193" t="s">
        <v>47</v>
      </c>
      <c r="C113" s="300"/>
      <c r="D113" s="300"/>
      <c r="E113" s="300"/>
      <c r="F113" s="308"/>
      <c r="G113" s="299"/>
      <c r="H113" s="245">
        <f t="shared" si="10"/>
        <v>0.22603600000000001</v>
      </c>
      <c r="I113" s="300"/>
      <c r="J113" s="300"/>
      <c r="K113" s="300"/>
      <c r="L113" s="299"/>
      <c r="M113" s="312"/>
      <c r="N113" s="299"/>
      <c r="O113" s="187">
        <f>H113+I112+J112+K112</f>
        <v>0.37064300000000006</v>
      </c>
      <c r="P113" s="314"/>
      <c r="Q113" s="194">
        <f t="shared" si="11"/>
        <v>4.6199999999999998E-2</v>
      </c>
      <c r="R113" s="300"/>
      <c r="S113" s="187">
        <f>+P112+Q113+R112</f>
        <v>6.3532999999999992E-2</v>
      </c>
    </row>
    <row r="114" spans="2:19" s="136" customFormat="1" x14ac:dyDescent="0.25">
      <c r="B114" s="193" t="s">
        <v>7</v>
      </c>
      <c r="C114" s="300"/>
      <c r="D114" s="300"/>
      <c r="E114" s="300"/>
      <c r="F114" s="308"/>
      <c r="G114" s="299"/>
      <c r="H114" s="245">
        <f t="shared" si="10"/>
        <v>0.20688600000000001</v>
      </c>
      <c r="I114" s="300"/>
      <c r="J114" s="300"/>
      <c r="K114" s="300"/>
      <c r="L114" s="299"/>
      <c r="M114" s="312"/>
      <c r="N114" s="299"/>
      <c r="O114" s="187">
        <f>H114+I112+J112+K112</f>
        <v>0.35149300000000006</v>
      </c>
      <c r="P114" s="314"/>
      <c r="Q114" s="194">
        <f t="shared" si="11"/>
        <v>2.7300000000000001E-2</v>
      </c>
      <c r="R114" s="300"/>
      <c r="S114" s="187">
        <f>+P112+Q114+R112</f>
        <v>4.4633000000000006E-2</v>
      </c>
    </row>
    <row r="115" spans="2:19" s="136" customFormat="1" x14ac:dyDescent="0.25">
      <c r="B115" s="193" t="s">
        <v>8</v>
      </c>
      <c r="C115" s="300"/>
      <c r="D115" s="300"/>
      <c r="E115" s="300"/>
      <c r="F115" s="308"/>
      <c r="G115" s="299"/>
      <c r="H115" s="245">
        <f t="shared" si="10"/>
        <v>0.207756</v>
      </c>
      <c r="I115" s="300"/>
      <c r="J115" s="300"/>
      <c r="K115" s="300"/>
      <c r="L115" s="299"/>
      <c r="M115" s="312"/>
      <c r="N115" s="299"/>
      <c r="O115" s="187">
        <f>H115+I112+J112+K112</f>
        <v>0.35236299999999998</v>
      </c>
      <c r="P115" s="314"/>
      <c r="Q115" s="194">
        <f t="shared" si="11"/>
        <v>2.2100000000000002E-2</v>
      </c>
      <c r="R115" s="300"/>
      <c r="S115" s="187">
        <f>+P112+Q115+R112</f>
        <v>3.9432999999999996E-2</v>
      </c>
    </row>
    <row r="116" spans="2:19" s="136" customFormat="1" x14ac:dyDescent="0.25">
      <c r="B116" s="193" t="s">
        <v>9</v>
      </c>
      <c r="C116" s="300"/>
      <c r="D116" s="300"/>
      <c r="E116" s="300"/>
      <c r="F116" s="308"/>
      <c r="G116" s="299"/>
      <c r="H116" s="245">
        <f t="shared" si="10"/>
        <v>0.15523699999999999</v>
      </c>
      <c r="I116" s="300"/>
      <c r="J116" s="300"/>
      <c r="K116" s="300"/>
      <c r="L116" s="299"/>
      <c r="M116" s="312"/>
      <c r="N116" s="299"/>
      <c r="O116" s="187">
        <f>H116+I112+J112+K112</f>
        <v>0.299844</v>
      </c>
      <c r="P116" s="314"/>
      <c r="Q116" s="194">
        <f t="shared" si="11"/>
        <v>1.5800000000000002E-2</v>
      </c>
      <c r="R116" s="300"/>
      <c r="S116" s="187">
        <f>+P112+Q116+R112</f>
        <v>3.3132999999999996E-2</v>
      </c>
    </row>
    <row r="117" spans="2:19" s="136" customFormat="1" x14ac:dyDescent="0.25">
      <c r="B117" s="193" t="s">
        <v>10</v>
      </c>
      <c r="C117" s="301"/>
      <c r="D117" s="301"/>
      <c r="E117" s="301"/>
      <c r="F117" s="309"/>
      <c r="G117" s="304"/>
      <c r="H117" s="245">
        <f t="shared" si="10"/>
        <v>7.8634000000000009E-2</v>
      </c>
      <c r="I117" s="301"/>
      <c r="J117" s="301"/>
      <c r="K117" s="301"/>
      <c r="L117" s="304"/>
      <c r="M117" s="313"/>
      <c r="N117" s="304"/>
      <c r="O117" s="187">
        <f>H117+I112+J112+K112</f>
        <v>0.22324099999999999</v>
      </c>
      <c r="P117" s="315"/>
      <c r="Q117" s="196">
        <f t="shared" si="11"/>
        <v>6.6E-3</v>
      </c>
      <c r="R117" s="301"/>
      <c r="S117" s="187">
        <f>+P112+Q117+R112</f>
        <v>2.3932999999999999E-2</v>
      </c>
    </row>
    <row r="118" spans="2:19" s="136" customFormat="1" x14ac:dyDescent="0.25">
      <c r="B118" s="197" t="s">
        <v>27</v>
      </c>
      <c r="C118" s="198"/>
      <c r="D118" s="233"/>
      <c r="E118" s="198"/>
      <c r="F118" s="249"/>
      <c r="G118" s="198"/>
      <c r="H118" s="199"/>
      <c r="I118" s="198"/>
      <c r="J118" s="198"/>
      <c r="K118" s="199"/>
      <c r="L118" s="198"/>
      <c r="M118" s="199"/>
      <c r="N118" s="198"/>
      <c r="O118" s="201"/>
      <c r="P118" s="199"/>
      <c r="Q118" s="198"/>
      <c r="R118" s="200"/>
      <c r="S118" s="200"/>
    </row>
    <row r="119" spans="2:19" s="136" customFormat="1" x14ac:dyDescent="0.25">
      <c r="B119" s="202" t="s">
        <v>19</v>
      </c>
      <c r="C119" s="299" t="s">
        <v>25</v>
      </c>
      <c r="D119" s="299" t="s">
        <v>25</v>
      </c>
      <c r="E119" s="297">
        <f>D172</f>
        <v>63.36</v>
      </c>
      <c r="F119" s="302">
        <f>SUM(C119:E121)</f>
        <v>63.36</v>
      </c>
      <c r="G119" s="203">
        <f>H174</f>
        <v>96.38</v>
      </c>
      <c r="H119" s="299" t="s">
        <v>25</v>
      </c>
      <c r="I119" s="299" t="s">
        <v>25</v>
      </c>
      <c r="J119" s="299" t="s">
        <v>25</v>
      </c>
      <c r="K119" s="299" t="s">
        <v>25</v>
      </c>
      <c r="L119" s="297">
        <f>H186</f>
        <v>0</v>
      </c>
      <c r="M119" s="310">
        <f>H187</f>
        <v>0</v>
      </c>
      <c r="N119" s="297">
        <f>H188</f>
        <v>0</v>
      </c>
      <c r="O119" s="205">
        <f>G119+L119+M119+N119</f>
        <v>96.38</v>
      </c>
      <c r="P119" s="299" t="s">
        <v>25</v>
      </c>
      <c r="Q119" s="297">
        <f>D192</f>
        <v>-26.13</v>
      </c>
      <c r="R119" s="299" t="s">
        <v>25</v>
      </c>
      <c r="S119" s="302">
        <f>Q119</f>
        <v>-26.13</v>
      </c>
    </row>
    <row r="120" spans="2:19" s="136" customFormat="1" x14ac:dyDescent="0.25">
      <c r="B120" s="202" t="s">
        <v>17</v>
      </c>
      <c r="C120" s="300"/>
      <c r="D120" s="300"/>
      <c r="E120" s="297"/>
      <c r="F120" s="302"/>
      <c r="G120" s="203">
        <f>H175</f>
        <v>647.40000000000009</v>
      </c>
      <c r="H120" s="300"/>
      <c r="I120" s="300"/>
      <c r="J120" s="300"/>
      <c r="K120" s="300"/>
      <c r="L120" s="297"/>
      <c r="M120" s="310"/>
      <c r="N120" s="297"/>
      <c r="O120" s="205">
        <f>G120+L119+M119+N119</f>
        <v>647.40000000000009</v>
      </c>
      <c r="P120" s="300"/>
      <c r="Q120" s="297"/>
      <c r="R120" s="300"/>
      <c r="S120" s="302"/>
    </row>
    <row r="121" spans="2:19" s="136" customFormat="1" x14ac:dyDescent="0.25">
      <c r="B121" s="206" t="s">
        <v>18</v>
      </c>
      <c r="C121" s="301"/>
      <c r="D121" s="301"/>
      <c r="E121" s="298"/>
      <c r="F121" s="303"/>
      <c r="G121" s="207">
        <f>H176</f>
        <v>1457.5</v>
      </c>
      <c r="H121" s="301"/>
      <c r="I121" s="301"/>
      <c r="J121" s="301"/>
      <c r="K121" s="301"/>
      <c r="L121" s="298"/>
      <c r="M121" s="311"/>
      <c r="N121" s="298"/>
      <c r="O121" s="209">
        <f>G121+L119+M119+N119</f>
        <v>1457.5</v>
      </c>
      <c r="P121" s="301"/>
      <c r="Q121" s="298"/>
      <c r="R121" s="301"/>
      <c r="S121" s="303"/>
    </row>
    <row r="122" spans="2:19" s="136" customFormat="1" ht="25.5" customHeight="1" x14ac:dyDescent="0.25">
      <c r="B122" s="59" t="s">
        <v>32</v>
      </c>
      <c r="C122" s="294" t="s">
        <v>33</v>
      </c>
      <c r="D122" s="295"/>
      <c r="E122" s="295"/>
      <c r="F122" s="295"/>
      <c r="G122" s="295"/>
      <c r="H122" s="295"/>
      <c r="I122" s="295"/>
      <c r="J122" s="295"/>
      <c r="K122" s="295"/>
      <c r="L122" s="295"/>
      <c r="M122" s="295"/>
      <c r="N122" s="295"/>
      <c r="O122" s="295"/>
      <c r="P122" s="295"/>
      <c r="Q122" s="295"/>
      <c r="R122" s="295"/>
      <c r="S122" s="296"/>
    </row>
    <row r="123" spans="2:19" s="136" customFormat="1" x14ac:dyDescent="0.25">
      <c r="B123" s="235" t="s">
        <v>20</v>
      </c>
      <c r="F123" s="250"/>
      <c r="G123" s="250"/>
      <c r="H123" s="250"/>
      <c r="I123" s="250"/>
      <c r="J123" s="250"/>
      <c r="K123" s="250"/>
      <c r="L123" s="250"/>
      <c r="M123" s="250"/>
      <c r="N123" s="250"/>
      <c r="O123" s="251"/>
      <c r="P123" s="250"/>
      <c r="Q123" s="250"/>
      <c r="R123" s="250"/>
      <c r="S123" s="250"/>
    </row>
    <row r="124" spans="2:19" x14ac:dyDescent="0.25">
      <c r="F124" s="252"/>
      <c r="G124" s="252"/>
      <c r="H124" s="252"/>
      <c r="I124" s="252"/>
      <c r="J124" s="252"/>
      <c r="K124" s="252"/>
      <c r="L124" s="252"/>
      <c r="M124" s="252"/>
      <c r="N124" s="252"/>
      <c r="O124" s="253"/>
      <c r="P124" s="252"/>
      <c r="Q124" s="252"/>
      <c r="R124" s="252"/>
      <c r="S124" s="252"/>
    </row>
    <row r="125" spans="2:19" ht="24" customHeight="1" x14ac:dyDescent="0.25">
      <c r="B125" s="169" t="s">
        <v>49</v>
      </c>
      <c r="F125" s="254"/>
      <c r="G125" s="254"/>
      <c r="H125" s="254"/>
      <c r="I125" s="254"/>
      <c r="J125" s="254"/>
      <c r="K125" s="254"/>
      <c r="L125" s="254"/>
      <c r="M125" s="254"/>
      <c r="N125" s="254"/>
      <c r="O125" s="254"/>
      <c r="P125" s="254"/>
      <c r="Q125" s="254"/>
      <c r="R125" s="254"/>
      <c r="S125" s="254"/>
    </row>
    <row r="126" spans="2:19" s="136" customFormat="1" ht="15" customHeight="1" x14ac:dyDescent="0.25">
      <c r="B126" s="246" t="s">
        <v>30</v>
      </c>
      <c r="C126" s="216"/>
      <c r="D126" s="217"/>
      <c r="E126" s="217"/>
      <c r="F126" s="305" t="s">
        <v>24</v>
      </c>
      <c r="G126" s="218"/>
      <c r="H126" s="219"/>
      <c r="I126" s="219"/>
      <c r="J126" s="219"/>
      <c r="K126" s="219"/>
      <c r="L126" s="219"/>
      <c r="M126" s="219"/>
      <c r="N126" s="219"/>
      <c r="O126" s="305" t="s">
        <v>39</v>
      </c>
      <c r="P126" s="218"/>
      <c r="Q126" s="219"/>
      <c r="R126" s="219"/>
      <c r="S126" s="305" t="s">
        <v>26</v>
      </c>
    </row>
    <row r="127" spans="2:19" s="136" customFormat="1" ht="15" customHeight="1" x14ac:dyDescent="0.25">
      <c r="B127" s="247" t="s">
        <v>50</v>
      </c>
      <c r="C127" s="220"/>
      <c r="D127" s="221"/>
      <c r="E127" s="221"/>
      <c r="F127" s="306"/>
      <c r="G127" s="222"/>
      <c r="H127" s="223"/>
      <c r="I127" s="223"/>
      <c r="J127" s="223"/>
      <c r="K127" s="223"/>
      <c r="L127" s="223"/>
      <c r="M127" s="223"/>
      <c r="N127" s="223"/>
      <c r="O127" s="306"/>
      <c r="P127" s="222"/>
      <c r="Q127" s="223"/>
      <c r="R127" s="223"/>
      <c r="S127" s="306"/>
    </row>
    <row r="128" spans="2:19" s="136" customFormat="1" ht="15" customHeight="1" x14ac:dyDescent="0.25">
      <c r="B128" s="179" t="s">
        <v>60</v>
      </c>
      <c r="C128" s="180" t="s">
        <v>57</v>
      </c>
      <c r="D128" s="180" t="s">
        <v>13</v>
      </c>
      <c r="E128" s="180" t="s">
        <v>0</v>
      </c>
      <c r="F128" s="307"/>
      <c r="G128" s="224" t="s">
        <v>14</v>
      </c>
      <c r="H128" s="224" t="s">
        <v>15</v>
      </c>
      <c r="I128" s="224" t="s">
        <v>6</v>
      </c>
      <c r="J128" s="224" t="s">
        <v>5</v>
      </c>
      <c r="K128" s="224" t="s">
        <v>1</v>
      </c>
      <c r="L128" s="181" t="s">
        <v>22</v>
      </c>
      <c r="M128" s="183" t="s">
        <v>23</v>
      </c>
      <c r="N128" s="181" t="s">
        <v>48</v>
      </c>
      <c r="O128" s="307"/>
      <c r="P128" s="224" t="s">
        <v>4</v>
      </c>
      <c r="Q128" s="224" t="s">
        <v>2</v>
      </c>
      <c r="R128" s="224" t="s">
        <v>16</v>
      </c>
      <c r="S128" s="307"/>
    </row>
    <row r="129" spans="2:19" s="136" customFormat="1" x14ac:dyDescent="0.25">
      <c r="B129" s="185" t="s">
        <v>28</v>
      </c>
      <c r="C129" s="192"/>
      <c r="D129" s="192"/>
      <c r="E129" s="192"/>
      <c r="F129" s="255"/>
      <c r="G129" s="255"/>
      <c r="H129" s="255"/>
      <c r="I129" s="255"/>
      <c r="J129" s="255"/>
      <c r="K129" s="255"/>
      <c r="L129" s="255"/>
      <c r="M129" s="255"/>
      <c r="N129" s="255"/>
      <c r="O129" s="256"/>
      <c r="P129" s="255"/>
      <c r="Q129" s="255"/>
      <c r="R129" s="255"/>
      <c r="S129" s="255"/>
    </row>
    <row r="130" spans="2:19" s="136" customFormat="1" x14ac:dyDescent="0.25">
      <c r="B130" s="193" t="s">
        <v>21</v>
      </c>
      <c r="C130" s="300">
        <f>ROUND(B14*C170,6)</f>
        <v>0.29788900000000001</v>
      </c>
      <c r="D130" s="300">
        <f>ROUND(B14*C171,6)</f>
        <v>4.4595999999999997E-2</v>
      </c>
      <c r="E130" s="300">
        <f>C172</f>
        <v>7.9459999999999999E-3</v>
      </c>
      <c r="F130" s="308">
        <f>SUM(C130:E135)</f>
        <v>0.35043100000000005</v>
      </c>
      <c r="G130" s="299" t="s">
        <v>25</v>
      </c>
      <c r="H130" s="245">
        <f>I177</f>
        <v>0</v>
      </c>
      <c r="I130" s="300">
        <f>ROUND(B14*I183,6)</f>
        <v>0.128966</v>
      </c>
      <c r="J130" s="300">
        <f>C184</f>
        <v>1.186E-3</v>
      </c>
      <c r="K130" s="300">
        <f>C185</f>
        <v>1.4455000000000001E-2</v>
      </c>
      <c r="L130" s="299" t="s">
        <v>25</v>
      </c>
      <c r="M130" s="299" t="s">
        <v>25</v>
      </c>
      <c r="N130" s="299" t="s">
        <v>25</v>
      </c>
      <c r="O130" s="187">
        <f>H130+I130+J130+K130</f>
        <v>0.14460699999999999</v>
      </c>
      <c r="P130" s="300">
        <f>C191</f>
        <v>1.2695E-2</v>
      </c>
      <c r="Q130" s="194">
        <f>C192</f>
        <v>0</v>
      </c>
      <c r="R130" s="300">
        <f>C198</f>
        <v>4.6379999999999998E-3</v>
      </c>
      <c r="S130" s="187">
        <f>P130+Q130+R130</f>
        <v>1.7333000000000001E-2</v>
      </c>
    </row>
    <row r="131" spans="2:19" s="136" customFormat="1" x14ac:dyDescent="0.25">
      <c r="B131" s="193" t="s">
        <v>47</v>
      </c>
      <c r="C131" s="300"/>
      <c r="D131" s="300"/>
      <c r="E131" s="300"/>
      <c r="F131" s="308"/>
      <c r="G131" s="299"/>
      <c r="H131" s="245">
        <f t="shared" ref="H131:H135" si="12">I178</f>
        <v>0.22603600000000001</v>
      </c>
      <c r="I131" s="300"/>
      <c r="J131" s="300"/>
      <c r="K131" s="300"/>
      <c r="L131" s="299"/>
      <c r="M131" s="299"/>
      <c r="N131" s="299"/>
      <c r="O131" s="187">
        <f>H131+I130+J130+K130</f>
        <v>0.37064300000000006</v>
      </c>
      <c r="P131" s="300"/>
      <c r="Q131" s="194">
        <f t="shared" ref="Q131:Q135" si="13">C193</f>
        <v>4.6199999999999998E-2</v>
      </c>
      <c r="R131" s="300"/>
      <c r="S131" s="187">
        <f>P130+Q131+R130</f>
        <v>6.3532999999999992E-2</v>
      </c>
    </row>
    <row r="132" spans="2:19" s="136" customFormat="1" x14ac:dyDescent="0.25">
      <c r="B132" s="193" t="s">
        <v>7</v>
      </c>
      <c r="C132" s="300"/>
      <c r="D132" s="300"/>
      <c r="E132" s="300"/>
      <c r="F132" s="308"/>
      <c r="G132" s="299"/>
      <c r="H132" s="245">
        <f t="shared" si="12"/>
        <v>0.20688600000000001</v>
      </c>
      <c r="I132" s="300"/>
      <c r="J132" s="300"/>
      <c r="K132" s="300"/>
      <c r="L132" s="299"/>
      <c r="M132" s="299"/>
      <c r="N132" s="299"/>
      <c r="O132" s="187">
        <f>H132+I130+J130+K130</f>
        <v>0.35149300000000006</v>
      </c>
      <c r="P132" s="300"/>
      <c r="Q132" s="194">
        <f t="shared" si="13"/>
        <v>2.7300000000000001E-2</v>
      </c>
      <c r="R132" s="300"/>
      <c r="S132" s="187">
        <f>P130+Q132+R130</f>
        <v>4.4633000000000006E-2</v>
      </c>
    </row>
    <row r="133" spans="2:19" s="136" customFormat="1" x14ac:dyDescent="0.25">
      <c r="B133" s="193" t="s">
        <v>8</v>
      </c>
      <c r="C133" s="300"/>
      <c r="D133" s="300"/>
      <c r="E133" s="300"/>
      <c r="F133" s="308"/>
      <c r="G133" s="299"/>
      <c r="H133" s="245">
        <f t="shared" si="12"/>
        <v>0.207756</v>
      </c>
      <c r="I133" s="300"/>
      <c r="J133" s="300"/>
      <c r="K133" s="300"/>
      <c r="L133" s="299"/>
      <c r="M133" s="299"/>
      <c r="N133" s="299"/>
      <c r="O133" s="187">
        <f>H133+I130+J130+K130</f>
        <v>0.35236299999999998</v>
      </c>
      <c r="P133" s="300"/>
      <c r="Q133" s="194">
        <f t="shared" si="13"/>
        <v>2.2100000000000002E-2</v>
      </c>
      <c r="R133" s="300"/>
      <c r="S133" s="187">
        <f>P130+Q133+R130</f>
        <v>3.9432999999999996E-2</v>
      </c>
    </row>
    <row r="134" spans="2:19" s="136" customFormat="1" x14ac:dyDescent="0.25">
      <c r="B134" s="193" t="s">
        <v>9</v>
      </c>
      <c r="C134" s="300"/>
      <c r="D134" s="300"/>
      <c r="E134" s="300"/>
      <c r="F134" s="308"/>
      <c r="G134" s="299"/>
      <c r="H134" s="245">
        <f t="shared" si="12"/>
        <v>0.15523699999999999</v>
      </c>
      <c r="I134" s="300"/>
      <c r="J134" s="300"/>
      <c r="K134" s="300"/>
      <c r="L134" s="299"/>
      <c r="M134" s="299"/>
      <c r="N134" s="299"/>
      <c r="O134" s="187">
        <f>H134+I130+J130+K130</f>
        <v>0.299844</v>
      </c>
      <c r="P134" s="300"/>
      <c r="Q134" s="194">
        <f t="shared" si="13"/>
        <v>1.5800000000000002E-2</v>
      </c>
      <c r="R134" s="300"/>
      <c r="S134" s="187">
        <f>P130+Q134+R130</f>
        <v>3.3132999999999996E-2</v>
      </c>
    </row>
    <row r="135" spans="2:19" s="136" customFormat="1" x14ac:dyDescent="0.25">
      <c r="B135" s="257" t="s">
        <v>10</v>
      </c>
      <c r="C135" s="301"/>
      <c r="D135" s="301"/>
      <c r="E135" s="301"/>
      <c r="F135" s="309"/>
      <c r="G135" s="304"/>
      <c r="H135" s="258">
        <f t="shared" si="12"/>
        <v>7.8634000000000009E-2</v>
      </c>
      <c r="I135" s="301"/>
      <c r="J135" s="301"/>
      <c r="K135" s="301"/>
      <c r="L135" s="304"/>
      <c r="M135" s="304"/>
      <c r="N135" s="304"/>
      <c r="O135" s="259">
        <f>H135+I130+J130+K130</f>
        <v>0.22324099999999999</v>
      </c>
      <c r="P135" s="301"/>
      <c r="Q135" s="196">
        <f t="shared" si="13"/>
        <v>6.6E-3</v>
      </c>
      <c r="R135" s="301"/>
      <c r="S135" s="259">
        <f>P130+Q135+R130</f>
        <v>2.3932999999999999E-2</v>
      </c>
    </row>
    <row r="136" spans="2:19" s="136" customFormat="1" x14ac:dyDescent="0.25">
      <c r="B136" s="260" t="s">
        <v>27</v>
      </c>
      <c r="C136" s="192"/>
      <c r="D136" s="192"/>
      <c r="E136" s="192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  <c r="R136" s="192"/>
      <c r="S136" s="192"/>
    </row>
    <row r="137" spans="2:19" s="136" customFormat="1" x14ac:dyDescent="0.25">
      <c r="B137" s="193" t="s">
        <v>19</v>
      </c>
      <c r="C137" s="299" t="s">
        <v>25</v>
      </c>
      <c r="D137" s="299" t="s">
        <v>25</v>
      </c>
      <c r="E137" s="297">
        <f>D172</f>
        <v>63.36</v>
      </c>
      <c r="F137" s="302">
        <f>SUM(C137:E139)</f>
        <v>63.36</v>
      </c>
      <c r="G137" s="203">
        <f>I174</f>
        <v>3728.62</v>
      </c>
      <c r="H137" s="299" t="s">
        <v>25</v>
      </c>
      <c r="I137" s="299" t="s">
        <v>25</v>
      </c>
      <c r="J137" s="299" t="s">
        <v>25</v>
      </c>
      <c r="K137" s="299" t="s">
        <v>25</v>
      </c>
      <c r="L137" s="297">
        <f>I186</f>
        <v>0</v>
      </c>
      <c r="M137" s="297">
        <f>I187</f>
        <v>0</v>
      </c>
      <c r="N137" s="297">
        <f>I188</f>
        <v>-3632.24</v>
      </c>
      <c r="O137" s="205">
        <f>G137+L137+M137+N137</f>
        <v>96.380000000000109</v>
      </c>
      <c r="P137" s="299" t="s">
        <v>25</v>
      </c>
      <c r="Q137" s="297">
        <f>D192</f>
        <v>-26.13</v>
      </c>
      <c r="R137" s="299" t="s">
        <v>25</v>
      </c>
      <c r="S137" s="302">
        <f>Q137</f>
        <v>-26.13</v>
      </c>
    </row>
    <row r="138" spans="2:19" s="136" customFormat="1" x14ac:dyDescent="0.25">
      <c r="B138" s="193" t="s">
        <v>17</v>
      </c>
      <c r="C138" s="300"/>
      <c r="D138" s="300"/>
      <c r="E138" s="297"/>
      <c r="F138" s="302"/>
      <c r="G138" s="203">
        <f t="shared" ref="G138:G139" si="14">I175</f>
        <v>4279.6399999999994</v>
      </c>
      <c r="H138" s="300"/>
      <c r="I138" s="300"/>
      <c r="J138" s="300"/>
      <c r="K138" s="300"/>
      <c r="L138" s="297"/>
      <c r="M138" s="297"/>
      <c r="N138" s="297"/>
      <c r="O138" s="205">
        <f>G138+L137+M137+N137</f>
        <v>647.39999999999964</v>
      </c>
      <c r="P138" s="300"/>
      <c r="Q138" s="297"/>
      <c r="R138" s="300"/>
      <c r="S138" s="302"/>
    </row>
    <row r="139" spans="2:19" s="136" customFormat="1" x14ac:dyDescent="0.25">
      <c r="B139" s="257" t="s">
        <v>18</v>
      </c>
      <c r="C139" s="301"/>
      <c r="D139" s="301"/>
      <c r="E139" s="298"/>
      <c r="F139" s="303"/>
      <c r="G139" s="207">
        <f t="shared" si="14"/>
        <v>5089.74</v>
      </c>
      <c r="H139" s="301"/>
      <c r="I139" s="301"/>
      <c r="J139" s="301"/>
      <c r="K139" s="301"/>
      <c r="L139" s="298"/>
      <c r="M139" s="298"/>
      <c r="N139" s="298"/>
      <c r="O139" s="209">
        <f>G139+L137+M137+N137</f>
        <v>1457.5</v>
      </c>
      <c r="P139" s="301"/>
      <c r="Q139" s="298"/>
      <c r="R139" s="301"/>
      <c r="S139" s="303"/>
    </row>
    <row r="140" spans="2:19" s="136" customFormat="1" ht="25.5" customHeight="1" x14ac:dyDescent="0.25">
      <c r="B140" s="59" t="s">
        <v>32</v>
      </c>
      <c r="C140" s="294" t="s">
        <v>33</v>
      </c>
      <c r="D140" s="295"/>
      <c r="E140" s="295"/>
      <c r="F140" s="295"/>
      <c r="G140" s="295"/>
      <c r="H140" s="295"/>
      <c r="I140" s="295"/>
      <c r="J140" s="295"/>
      <c r="K140" s="295"/>
      <c r="L140" s="295"/>
      <c r="M140" s="295"/>
      <c r="N140" s="295"/>
      <c r="O140" s="295"/>
      <c r="P140" s="295"/>
      <c r="Q140" s="295"/>
      <c r="R140" s="295"/>
      <c r="S140" s="296"/>
    </row>
    <row r="141" spans="2:19" s="136" customFormat="1" x14ac:dyDescent="0.25">
      <c r="B141" s="235" t="s">
        <v>20</v>
      </c>
    </row>
    <row r="162" spans="2:32" x14ac:dyDescent="0.25">
      <c r="B162" s="145"/>
      <c r="Z162" s="140"/>
      <c r="AA162" s="140"/>
      <c r="AB162" s="140"/>
      <c r="AC162" s="140"/>
      <c r="AD162" s="140"/>
      <c r="AE162" s="140"/>
      <c r="AF162" s="140"/>
    </row>
    <row r="163" spans="2:32" x14ac:dyDescent="0.25">
      <c r="B163" s="145"/>
      <c r="Z163" s="140"/>
      <c r="AA163" s="140"/>
      <c r="AB163" s="140"/>
      <c r="AC163" s="140"/>
      <c r="AD163" s="140"/>
      <c r="AE163" s="140"/>
      <c r="AF163" s="140"/>
    </row>
    <row r="164" spans="2:32" x14ac:dyDescent="0.25">
      <c r="B164" s="145"/>
      <c r="Z164" s="140"/>
      <c r="AA164" s="140"/>
      <c r="AB164" s="140"/>
      <c r="AC164" s="140"/>
      <c r="AD164" s="140"/>
      <c r="AE164" s="140"/>
      <c r="AF164" s="140"/>
    </row>
    <row r="165" spans="2:32" x14ac:dyDescent="0.25">
      <c r="B165" s="145"/>
      <c r="Z165" s="140"/>
      <c r="AA165" s="140"/>
      <c r="AB165" s="140"/>
      <c r="AC165" s="140"/>
      <c r="AD165" s="140"/>
      <c r="AE165" s="140"/>
      <c r="AF165" s="140"/>
    </row>
    <row r="166" spans="2:32" x14ac:dyDescent="0.25">
      <c r="B166" s="145"/>
      <c r="Z166" s="140"/>
      <c r="AA166" s="140"/>
      <c r="AB166" s="140"/>
      <c r="AC166" s="140"/>
      <c r="AD166" s="140"/>
      <c r="AE166" s="140"/>
      <c r="AF166" s="140"/>
    </row>
    <row r="167" spans="2:32" x14ac:dyDescent="0.25">
      <c r="B167" s="145"/>
      <c r="Z167" s="140"/>
      <c r="AA167" s="140"/>
      <c r="AB167" s="140"/>
      <c r="AC167" s="140"/>
      <c r="AD167" s="140"/>
      <c r="AE167" s="140"/>
      <c r="AF167" s="140"/>
    </row>
    <row r="168" spans="2:32" x14ac:dyDescent="0.25">
      <c r="B168" s="145"/>
      <c r="Z168" s="140"/>
      <c r="AA168" s="140"/>
      <c r="AB168" s="140"/>
      <c r="AC168" s="140"/>
      <c r="AD168" s="140"/>
      <c r="AE168" s="140"/>
      <c r="AF168" s="140"/>
    </row>
    <row r="169" spans="2:32" s="262" customFormat="1" x14ac:dyDescent="0.25">
      <c r="B169" s="261"/>
    </row>
    <row r="170" spans="2:32" s="262" customFormat="1" ht="12.75" customHeight="1" x14ac:dyDescent="0.25">
      <c r="B170" s="263" t="s">
        <v>12</v>
      </c>
      <c r="C170" s="264">
        <v>7.7333610000000004</v>
      </c>
    </row>
    <row r="171" spans="2:32" s="262" customFormat="1" ht="12.75" customHeight="1" x14ac:dyDescent="0.25">
      <c r="B171" s="263" t="s">
        <v>13</v>
      </c>
      <c r="C171" s="264">
        <v>1.1577310000000001</v>
      </c>
    </row>
    <row r="172" spans="2:32" s="262" customFormat="1" ht="12.75" customHeight="1" x14ac:dyDescent="0.25">
      <c r="B172" s="265" t="s">
        <v>0</v>
      </c>
      <c r="C172" s="266">
        <v>7.9459999999999999E-3</v>
      </c>
      <c r="D172" s="267">
        <v>63.36</v>
      </c>
      <c r="E172" s="267">
        <v>83.2</v>
      </c>
    </row>
    <row r="173" spans="2:32" s="262" customFormat="1" ht="12.75" customHeight="1" x14ac:dyDescent="0.25">
      <c r="B173" s="261"/>
    </row>
    <row r="174" spans="2:32" s="262" customFormat="1" ht="12.75" customHeight="1" x14ac:dyDescent="0.25">
      <c r="B174" s="265" t="s">
        <v>14</v>
      </c>
      <c r="C174" s="267">
        <v>77.95</v>
      </c>
      <c r="D174" s="267">
        <v>67.39</v>
      </c>
      <c r="E174" s="267">
        <v>73.39</v>
      </c>
      <c r="F174" s="267">
        <v>65.88</v>
      </c>
      <c r="G174" s="267">
        <v>85.08</v>
      </c>
      <c r="H174" s="267">
        <v>96.38</v>
      </c>
      <c r="I174" s="267">
        <v>3728.62</v>
      </c>
    </row>
    <row r="175" spans="2:32" s="262" customFormat="1" ht="12.75" customHeight="1" x14ac:dyDescent="0.25">
      <c r="B175" s="265"/>
      <c r="C175" s="267">
        <v>537.88</v>
      </c>
      <c r="D175" s="267">
        <v>469.74</v>
      </c>
      <c r="E175" s="267">
        <v>468.45000000000005</v>
      </c>
      <c r="F175" s="267">
        <v>460.09000000000003</v>
      </c>
      <c r="G175" s="267">
        <v>596.30000000000007</v>
      </c>
      <c r="H175" s="267">
        <v>647.40000000000009</v>
      </c>
      <c r="I175" s="267">
        <v>4279.6399999999994</v>
      </c>
    </row>
    <row r="176" spans="2:32" s="262" customFormat="1" ht="12.75" customHeight="1" x14ac:dyDescent="0.25">
      <c r="B176" s="265"/>
      <c r="C176" s="267">
        <v>1137.8000000000002</v>
      </c>
      <c r="D176" s="267">
        <v>975.12000000000012</v>
      </c>
      <c r="E176" s="267">
        <v>1152.93</v>
      </c>
      <c r="F176" s="267">
        <v>960.54000000000008</v>
      </c>
      <c r="G176" s="267">
        <v>1227.19</v>
      </c>
      <c r="H176" s="267">
        <v>1457.5</v>
      </c>
      <c r="I176" s="267">
        <v>5089.74</v>
      </c>
    </row>
    <row r="177" spans="2:9" s="262" customFormat="1" ht="12.75" customHeight="1" x14ac:dyDescent="0.25">
      <c r="B177" s="265" t="s">
        <v>15</v>
      </c>
      <c r="C177" s="266">
        <v>0</v>
      </c>
      <c r="D177" s="266">
        <v>0</v>
      </c>
      <c r="E177" s="266">
        <v>0</v>
      </c>
      <c r="F177" s="266">
        <v>0</v>
      </c>
      <c r="G177" s="266">
        <v>0</v>
      </c>
      <c r="H177" s="266">
        <v>0</v>
      </c>
      <c r="I177" s="266">
        <v>0</v>
      </c>
    </row>
    <row r="178" spans="2:9" s="262" customFormat="1" ht="12.75" customHeight="1" x14ac:dyDescent="0.25">
      <c r="C178" s="266">
        <v>9.4791000000000014E-2</v>
      </c>
      <c r="D178" s="266">
        <v>6.9823999999999997E-2</v>
      </c>
      <c r="E178" s="266">
        <v>9.5524999999999999E-2</v>
      </c>
      <c r="F178" s="266">
        <v>0.11729200000000001</v>
      </c>
      <c r="G178" s="266">
        <v>0.16543099999999999</v>
      </c>
      <c r="H178" s="266">
        <v>0.22603600000000001</v>
      </c>
      <c r="I178" s="266">
        <v>0.22603600000000001</v>
      </c>
    </row>
    <row r="179" spans="2:9" s="262" customFormat="1" ht="12.75" customHeight="1" x14ac:dyDescent="0.25">
      <c r="B179" s="261"/>
      <c r="C179" s="266">
        <v>8.6760000000000004E-2</v>
      </c>
      <c r="D179" s="266">
        <v>6.3909000000000007E-2</v>
      </c>
      <c r="E179" s="266">
        <v>8.7431999999999996E-2</v>
      </c>
      <c r="F179" s="266">
        <v>0.107354</v>
      </c>
      <c r="G179" s="266">
        <v>0.15141499999999999</v>
      </c>
      <c r="H179" s="266">
        <v>0.20688600000000001</v>
      </c>
      <c r="I179" s="266">
        <v>0.20688600000000001</v>
      </c>
    </row>
    <row r="180" spans="2:9" s="262" customFormat="1" ht="12.75" customHeight="1" x14ac:dyDescent="0.25">
      <c r="B180" s="261"/>
      <c r="C180" s="266">
        <v>8.7125000000000008E-2</v>
      </c>
      <c r="D180" s="266">
        <v>6.4177999999999999E-2</v>
      </c>
      <c r="E180" s="266">
        <v>8.7799999999999989E-2</v>
      </c>
      <c r="F180" s="266">
        <v>0.107806</v>
      </c>
      <c r="G180" s="266">
        <v>0.15205199999999999</v>
      </c>
      <c r="H180" s="266">
        <v>0.207756</v>
      </c>
      <c r="I180" s="266">
        <v>0.207756</v>
      </c>
    </row>
    <row r="181" spans="2:9" s="262" customFormat="1" ht="12.75" customHeight="1" x14ac:dyDescent="0.25">
      <c r="B181" s="261"/>
      <c r="C181" s="266">
        <v>6.5099999999999991E-2</v>
      </c>
      <c r="D181" s="266">
        <v>4.7953999999999997E-2</v>
      </c>
      <c r="E181" s="266">
        <v>6.5604999999999997E-2</v>
      </c>
      <c r="F181" s="266">
        <v>8.0554000000000001E-2</v>
      </c>
      <c r="G181" s="266">
        <v>0.11361399999999999</v>
      </c>
      <c r="H181" s="266">
        <v>0.15523699999999999</v>
      </c>
      <c r="I181" s="266">
        <v>0.15523699999999999</v>
      </c>
    </row>
    <row r="182" spans="2:9" s="262" customFormat="1" ht="12.75" customHeight="1" x14ac:dyDescent="0.25">
      <c r="B182" s="261"/>
      <c r="C182" s="266">
        <v>3.2975999999999998E-2</v>
      </c>
      <c r="D182" s="266">
        <v>2.4291E-2</v>
      </c>
      <c r="E182" s="266">
        <v>3.3231000000000004E-2</v>
      </c>
      <c r="F182" s="266">
        <v>4.0804E-2</v>
      </c>
      <c r="G182" s="266">
        <v>5.7549999999999997E-2</v>
      </c>
      <c r="H182" s="266">
        <v>7.8634000000000009E-2</v>
      </c>
      <c r="I182" s="266">
        <v>7.8634000000000009E-2</v>
      </c>
    </row>
    <row r="183" spans="2:9" s="262" customFormat="1" ht="12.75" customHeight="1" x14ac:dyDescent="0.25">
      <c r="B183" s="263" t="s">
        <v>6</v>
      </c>
      <c r="C183" s="264">
        <v>3.348017</v>
      </c>
      <c r="D183" s="264">
        <v>3.348017</v>
      </c>
      <c r="E183" s="264">
        <v>3.348017</v>
      </c>
      <c r="F183" s="264">
        <v>3.348017</v>
      </c>
      <c r="G183" s="264">
        <v>3.348017</v>
      </c>
      <c r="H183" s="264">
        <v>3.348017</v>
      </c>
      <c r="I183" s="264">
        <v>3.348017</v>
      </c>
    </row>
    <row r="184" spans="2:9" s="262" customFormat="1" ht="12.75" customHeight="1" x14ac:dyDescent="0.25">
      <c r="B184" s="265" t="s">
        <v>5</v>
      </c>
      <c r="C184" s="266">
        <v>1.186E-3</v>
      </c>
    </row>
    <row r="185" spans="2:9" s="262" customFormat="1" ht="12.75" customHeight="1" x14ac:dyDescent="0.25">
      <c r="B185" s="265" t="s">
        <v>1</v>
      </c>
      <c r="C185" s="266">
        <v>1.4455000000000001E-2</v>
      </c>
    </row>
    <row r="186" spans="2:9" s="262" customFormat="1" ht="12.75" customHeight="1" x14ac:dyDescent="0.25">
      <c r="B186" s="265" t="s">
        <v>22</v>
      </c>
      <c r="C186" s="268">
        <v>-0.03</v>
      </c>
      <c r="D186" s="268">
        <v>-0.25</v>
      </c>
      <c r="E186" s="268">
        <v>0</v>
      </c>
      <c r="F186" s="268">
        <v>0</v>
      </c>
      <c r="G186" s="268">
        <v>-0.34</v>
      </c>
      <c r="H186" s="268">
        <v>0</v>
      </c>
      <c r="I186" s="268">
        <v>0</v>
      </c>
    </row>
    <row r="187" spans="2:9" s="262" customFormat="1" ht="12.75" customHeight="1" x14ac:dyDescent="0.25">
      <c r="B187" s="265" t="s">
        <v>23</v>
      </c>
      <c r="C187" s="268">
        <v>0.08</v>
      </c>
      <c r="D187" s="268">
        <v>0.06</v>
      </c>
      <c r="E187" s="268">
        <v>0</v>
      </c>
      <c r="F187" s="268">
        <v>0</v>
      </c>
      <c r="G187" s="268">
        <v>-0.56999999999999995</v>
      </c>
      <c r="H187" s="268">
        <v>0</v>
      </c>
      <c r="I187" s="268">
        <v>0</v>
      </c>
    </row>
    <row r="188" spans="2:9" s="262" customFormat="1" ht="12.75" customHeight="1" x14ac:dyDescent="0.25">
      <c r="B188" s="265" t="s">
        <v>48</v>
      </c>
      <c r="C188" s="268">
        <v>0</v>
      </c>
      <c r="D188" s="268">
        <v>0</v>
      </c>
      <c r="E188" s="268">
        <v>0</v>
      </c>
      <c r="F188" s="268">
        <v>0</v>
      </c>
      <c r="G188" s="268">
        <v>0</v>
      </c>
      <c r="H188" s="268">
        <v>0</v>
      </c>
      <c r="I188" s="268">
        <v>-3632.24</v>
      </c>
    </row>
    <row r="189" spans="2:9" s="262" customFormat="1" ht="12.75" customHeight="1" x14ac:dyDescent="0.25">
      <c r="B189" s="261"/>
    </row>
    <row r="190" spans="2:9" s="262" customFormat="1" ht="12.75" customHeight="1" x14ac:dyDescent="0.25">
      <c r="B190" s="265" t="s">
        <v>3</v>
      </c>
      <c r="C190" s="266">
        <v>0</v>
      </c>
      <c r="D190" s="262">
        <v>0</v>
      </c>
    </row>
    <row r="191" spans="2:9" s="262" customFormat="1" ht="12.75" customHeight="1" x14ac:dyDescent="0.25">
      <c r="B191" s="265" t="s">
        <v>4</v>
      </c>
      <c r="C191" s="266">
        <v>1.2695E-2</v>
      </c>
    </row>
    <row r="192" spans="2:9" s="262" customFormat="1" ht="12.75" customHeight="1" x14ac:dyDescent="0.25">
      <c r="B192" s="265" t="s">
        <v>2</v>
      </c>
      <c r="C192" s="266">
        <v>0</v>
      </c>
      <c r="D192" s="267">
        <v>-26.13</v>
      </c>
    </row>
    <row r="193" spans="2:3" s="262" customFormat="1" ht="12.75" customHeight="1" x14ac:dyDescent="0.25">
      <c r="C193" s="266">
        <v>4.6199999999999998E-2</v>
      </c>
    </row>
    <row r="194" spans="2:3" s="262" customFormat="1" ht="12.75" customHeight="1" x14ac:dyDescent="0.25">
      <c r="B194" s="261"/>
      <c r="C194" s="266">
        <v>2.7300000000000001E-2</v>
      </c>
    </row>
    <row r="195" spans="2:3" s="262" customFormat="1" ht="12.75" customHeight="1" x14ac:dyDescent="0.25">
      <c r="B195" s="261"/>
      <c r="C195" s="266">
        <v>2.2100000000000002E-2</v>
      </c>
    </row>
    <row r="196" spans="2:3" s="262" customFormat="1" ht="12.75" customHeight="1" x14ac:dyDescent="0.25">
      <c r="B196" s="261"/>
      <c r="C196" s="266">
        <v>1.5800000000000002E-2</v>
      </c>
    </row>
    <row r="197" spans="2:3" s="262" customFormat="1" ht="12.75" customHeight="1" x14ac:dyDescent="0.25">
      <c r="B197" s="261"/>
      <c r="C197" s="266">
        <v>6.6E-3</v>
      </c>
    </row>
    <row r="198" spans="2:3" s="262" customFormat="1" ht="12.75" customHeight="1" x14ac:dyDescent="0.25">
      <c r="B198" s="265" t="s">
        <v>16</v>
      </c>
      <c r="C198" s="266">
        <v>4.6379999999999998E-3</v>
      </c>
    </row>
    <row r="199" spans="2:3" s="262" customFormat="1" x14ac:dyDescent="0.25">
      <c r="B199" s="261"/>
    </row>
  </sheetData>
  <mergeCells count="225">
    <mergeCell ref="B7:S7"/>
    <mergeCell ref="F18:F20"/>
    <mergeCell ref="O18:O20"/>
    <mergeCell ref="S18:S20"/>
    <mergeCell ref="C22:C27"/>
    <mergeCell ref="D22:D27"/>
    <mergeCell ref="E22:E27"/>
    <mergeCell ref="F22:F27"/>
    <mergeCell ref="G22:G27"/>
    <mergeCell ref="I22:I27"/>
    <mergeCell ref="M29:M31"/>
    <mergeCell ref="N29:N31"/>
    <mergeCell ref="P29:P31"/>
    <mergeCell ref="Q29:Q31"/>
    <mergeCell ref="R29:R31"/>
    <mergeCell ref="S29:S31"/>
    <mergeCell ref="R22:R27"/>
    <mergeCell ref="C29:C31"/>
    <mergeCell ref="D29:D31"/>
    <mergeCell ref="E29:E31"/>
    <mergeCell ref="F29:F31"/>
    <mergeCell ref="H29:H31"/>
    <mergeCell ref="I29:I31"/>
    <mergeCell ref="J29:J31"/>
    <mergeCell ref="K29:K31"/>
    <mergeCell ref="L29:L31"/>
    <mergeCell ref="J22:J27"/>
    <mergeCell ref="K22:K27"/>
    <mergeCell ref="L22:L27"/>
    <mergeCell ref="M22:M27"/>
    <mergeCell ref="N22:N27"/>
    <mergeCell ref="P22:P27"/>
    <mergeCell ref="C32:S32"/>
    <mergeCell ref="F36:F38"/>
    <mergeCell ref="O36:O38"/>
    <mergeCell ref="S36:S38"/>
    <mergeCell ref="C40:C45"/>
    <mergeCell ref="D40:D45"/>
    <mergeCell ref="E40:E45"/>
    <mergeCell ref="F40:F45"/>
    <mergeCell ref="G40:G45"/>
    <mergeCell ref="I40:I45"/>
    <mergeCell ref="M47:M49"/>
    <mergeCell ref="N47:N49"/>
    <mergeCell ref="P47:P49"/>
    <mergeCell ref="Q47:Q49"/>
    <mergeCell ref="R47:R49"/>
    <mergeCell ref="S47:S49"/>
    <mergeCell ref="R40:R45"/>
    <mergeCell ref="C47:C49"/>
    <mergeCell ref="D47:D49"/>
    <mergeCell ref="E47:E49"/>
    <mergeCell ref="F47:F49"/>
    <mergeCell ref="H47:H49"/>
    <mergeCell ref="I47:I49"/>
    <mergeCell ref="J47:J49"/>
    <mergeCell ref="K47:K49"/>
    <mergeCell ref="L47:L49"/>
    <mergeCell ref="J40:J45"/>
    <mergeCell ref="K40:K45"/>
    <mergeCell ref="L40:L45"/>
    <mergeCell ref="M40:M45"/>
    <mergeCell ref="N40:N45"/>
    <mergeCell ref="P40:P45"/>
    <mergeCell ref="C50:S50"/>
    <mergeCell ref="F54:F56"/>
    <mergeCell ref="O54:O56"/>
    <mergeCell ref="S54:S56"/>
    <mergeCell ref="C58:C63"/>
    <mergeCell ref="D58:D63"/>
    <mergeCell ref="E58:E63"/>
    <mergeCell ref="F58:F63"/>
    <mergeCell ref="G58:G63"/>
    <mergeCell ref="I58:I63"/>
    <mergeCell ref="M65:M67"/>
    <mergeCell ref="N65:N67"/>
    <mergeCell ref="P65:P67"/>
    <mergeCell ref="Q65:Q67"/>
    <mergeCell ref="R65:R67"/>
    <mergeCell ref="S65:S67"/>
    <mergeCell ref="R58:R63"/>
    <mergeCell ref="C65:C67"/>
    <mergeCell ref="D65:D67"/>
    <mergeCell ref="E65:E67"/>
    <mergeCell ref="F65:F67"/>
    <mergeCell ref="H65:H67"/>
    <mergeCell ref="I65:I67"/>
    <mergeCell ref="J65:J67"/>
    <mergeCell ref="K65:K67"/>
    <mergeCell ref="L65:L67"/>
    <mergeCell ref="J58:J63"/>
    <mergeCell ref="K58:K63"/>
    <mergeCell ref="L58:L63"/>
    <mergeCell ref="M58:M63"/>
    <mergeCell ref="N58:N63"/>
    <mergeCell ref="P58:P63"/>
    <mergeCell ref="C68:S68"/>
    <mergeCell ref="F72:F74"/>
    <mergeCell ref="O72:O74"/>
    <mergeCell ref="S72:S74"/>
    <mergeCell ref="C76:C81"/>
    <mergeCell ref="D76:D81"/>
    <mergeCell ref="E76:E81"/>
    <mergeCell ref="F76:F81"/>
    <mergeCell ref="G76:G81"/>
    <mergeCell ref="I76:I81"/>
    <mergeCell ref="M83:M85"/>
    <mergeCell ref="N83:N85"/>
    <mergeCell ref="P83:P85"/>
    <mergeCell ref="Q83:Q85"/>
    <mergeCell ref="R83:R85"/>
    <mergeCell ref="S83:S85"/>
    <mergeCell ref="R76:R81"/>
    <mergeCell ref="C83:C85"/>
    <mergeCell ref="D83:D85"/>
    <mergeCell ref="E83:E85"/>
    <mergeCell ref="F83:F85"/>
    <mergeCell ref="H83:H85"/>
    <mergeCell ref="I83:I85"/>
    <mergeCell ref="J83:J85"/>
    <mergeCell ref="K83:K85"/>
    <mergeCell ref="L83:L85"/>
    <mergeCell ref="J76:J81"/>
    <mergeCell ref="K76:K81"/>
    <mergeCell ref="L76:L81"/>
    <mergeCell ref="M76:M81"/>
    <mergeCell ref="N76:N81"/>
    <mergeCell ref="P76:P81"/>
    <mergeCell ref="C86:S86"/>
    <mergeCell ref="F90:F92"/>
    <mergeCell ref="O90:O92"/>
    <mergeCell ref="S90:S92"/>
    <mergeCell ref="C94:C99"/>
    <mergeCell ref="D94:D99"/>
    <mergeCell ref="E94:E99"/>
    <mergeCell ref="F94:F99"/>
    <mergeCell ref="G94:G99"/>
    <mergeCell ref="I94:I99"/>
    <mergeCell ref="M101:M103"/>
    <mergeCell ref="N101:N103"/>
    <mergeCell ref="P101:P103"/>
    <mergeCell ref="Q101:Q103"/>
    <mergeCell ref="R101:R103"/>
    <mergeCell ref="S101:S103"/>
    <mergeCell ref="R94:R99"/>
    <mergeCell ref="C101:C103"/>
    <mergeCell ref="D101:D103"/>
    <mergeCell ref="E101:E103"/>
    <mergeCell ref="F101:F103"/>
    <mergeCell ref="H101:H103"/>
    <mergeCell ref="I101:I103"/>
    <mergeCell ref="J101:J103"/>
    <mergeCell ref="K101:K103"/>
    <mergeCell ref="L101:L103"/>
    <mergeCell ref="J94:J99"/>
    <mergeCell ref="K94:K99"/>
    <mergeCell ref="L94:L99"/>
    <mergeCell ref="M94:M99"/>
    <mergeCell ref="N94:N99"/>
    <mergeCell ref="P94:P99"/>
    <mergeCell ref="C104:S104"/>
    <mergeCell ref="F108:F110"/>
    <mergeCell ref="O108:O110"/>
    <mergeCell ref="S108:S110"/>
    <mergeCell ref="C112:C117"/>
    <mergeCell ref="D112:D117"/>
    <mergeCell ref="E112:E117"/>
    <mergeCell ref="F112:F117"/>
    <mergeCell ref="G112:G117"/>
    <mergeCell ref="I112:I117"/>
    <mergeCell ref="M119:M121"/>
    <mergeCell ref="N119:N121"/>
    <mergeCell ref="P119:P121"/>
    <mergeCell ref="Q119:Q121"/>
    <mergeCell ref="R119:R121"/>
    <mergeCell ref="S119:S121"/>
    <mergeCell ref="R112:R117"/>
    <mergeCell ref="C119:C121"/>
    <mergeCell ref="D119:D121"/>
    <mergeCell ref="E119:E121"/>
    <mergeCell ref="F119:F121"/>
    <mergeCell ref="H119:H121"/>
    <mergeCell ref="I119:I121"/>
    <mergeCell ref="J119:J121"/>
    <mergeCell ref="K119:K121"/>
    <mergeCell ref="L119:L121"/>
    <mergeCell ref="J112:J117"/>
    <mergeCell ref="K112:K117"/>
    <mergeCell ref="L112:L117"/>
    <mergeCell ref="M112:M117"/>
    <mergeCell ref="N112:N117"/>
    <mergeCell ref="P112:P117"/>
    <mergeCell ref="C122:S122"/>
    <mergeCell ref="F126:F128"/>
    <mergeCell ref="O126:O128"/>
    <mergeCell ref="S126:S128"/>
    <mergeCell ref="C130:C135"/>
    <mergeCell ref="D130:D135"/>
    <mergeCell ref="E130:E135"/>
    <mergeCell ref="F130:F135"/>
    <mergeCell ref="G130:G135"/>
    <mergeCell ref="I130:I135"/>
    <mergeCell ref="C140:S140"/>
    <mergeCell ref="M137:M139"/>
    <mergeCell ref="N137:N139"/>
    <mergeCell ref="P137:P139"/>
    <mergeCell ref="Q137:Q139"/>
    <mergeCell ref="R137:R139"/>
    <mergeCell ref="S137:S139"/>
    <mergeCell ref="R130:R135"/>
    <mergeCell ref="C137:C139"/>
    <mergeCell ref="D137:D139"/>
    <mergeCell ref="E137:E139"/>
    <mergeCell ref="F137:F139"/>
    <mergeCell ref="H137:H139"/>
    <mergeCell ref="I137:I139"/>
    <mergeCell ref="J137:J139"/>
    <mergeCell ref="K137:K139"/>
    <mergeCell ref="L137:L139"/>
    <mergeCell ref="J130:J135"/>
    <mergeCell ref="K130:K135"/>
    <mergeCell ref="L130:L135"/>
    <mergeCell ref="M130:M135"/>
    <mergeCell ref="N130:N135"/>
    <mergeCell ref="P130:P135"/>
  </mergeCells>
  <pageMargins left="0.78740157480314965" right="0.78740157480314965" top="0.59055118110236227" bottom="0.59055118110236227" header="0.51181102362204722" footer="0.51181102362204722"/>
  <pageSetup paperSize="9" scale="41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66498-FB86-46FA-94BE-61E245DD664A}">
  <dimension ref="B1:AG199"/>
  <sheetViews>
    <sheetView workbookViewId="0">
      <selection activeCell="B5" sqref="B5"/>
    </sheetView>
  </sheetViews>
  <sheetFormatPr defaultColWidth="9.1796875" defaultRowHeight="13" outlineLevelCol="1" x14ac:dyDescent="0.25"/>
  <cols>
    <col min="1" max="1" width="1.6328125" style="140" customWidth="1"/>
    <col min="2" max="2" width="28.6328125" style="140" customWidth="1"/>
    <col min="3" max="5" width="8.6328125" style="140" hidden="1" customWidth="1" outlineLevel="1"/>
    <col min="6" max="6" width="15.6328125" style="140" customWidth="1" collapsed="1"/>
    <col min="7" max="14" width="8.6328125" style="140" hidden="1" customWidth="1" outlineLevel="1"/>
    <col min="15" max="15" width="15.6328125" style="140" customWidth="1" collapsed="1"/>
    <col min="16" max="18" width="8.6328125" style="140" hidden="1" customWidth="1" outlineLevel="1"/>
    <col min="19" max="19" width="15.6328125" style="140" customWidth="1" collapsed="1"/>
    <col min="20" max="26" width="9.1796875" style="140"/>
    <col min="27" max="33" width="9.1796875" style="141"/>
    <col min="34" max="16384" width="9.1796875" style="140"/>
  </cols>
  <sheetData>
    <row r="1" spans="2:33" s="136" customFormat="1" x14ac:dyDescent="0.25">
      <c r="B1" s="136" t="s">
        <v>11</v>
      </c>
    </row>
    <row r="2" spans="2:33" s="136" customFormat="1" ht="15" customHeight="1" x14ac:dyDescent="0.25">
      <c r="B2" s="137" t="s">
        <v>52</v>
      </c>
      <c r="C2" s="137"/>
      <c r="D2" s="137"/>
      <c r="E2" s="137"/>
    </row>
    <row r="3" spans="2:33" s="136" customFormat="1" ht="15" customHeight="1" x14ac:dyDescent="0.25">
      <c r="B3" s="138" t="s">
        <v>46</v>
      </c>
      <c r="C3" s="137"/>
      <c r="D3" s="137"/>
      <c r="E3" s="137"/>
    </row>
    <row r="4" spans="2:33" ht="15" customHeight="1" x14ac:dyDescent="0.25">
      <c r="B4" s="139"/>
      <c r="C4" s="139"/>
      <c r="D4" s="139"/>
      <c r="E4" s="139"/>
    </row>
    <row r="5" spans="2:33" ht="15" customHeight="1" x14ac:dyDescent="0.25">
      <c r="B5" s="142" t="s">
        <v>62</v>
      </c>
      <c r="C5" s="139"/>
      <c r="D5" s="139"/>
      <c r="E5" s="139"/>
      <c r="O5" s="22" t="s">
        <v>51</v>
      </c>
    </row>
    <row r="6" spans="2:33" s="145" customFormat="1" ht="15" customHeight="1" x14ac:dyDescent="0.25">
      <c r="B6" s="143"/>
      <c r="C6" s="144"/>
      <c r="D6" s="144"/>
      <c r="E6" s="144"/>
      <c r="AA6" s="146"/>
      <c r="AB6" s="146"/>
      <c r="AC6" s="146"/>
      <c r="AD6" s="146"/>
      <c r="AE6" s="146"/>
      <c r="AF6" s="146"/>
      <c r="AG6" s="146"/>
    </row>
    <row r="7" spans="2:33" s="145" customFormat="1" ht="15" customHeight="1" x14ac:dyDescent="0.25">
      <c r="B7" s="318" t="s">
        <v>53</v>
      </c>
      <c r="C7" s="318"/>
      <c r="D7" s="318"/>
      <c r="E7" s="318"/>
      <c r="F7" s="318"/>
      <c r="G7" s="318"/>
      <c r="H7" s="318"/>
      <c r="I7" s="318"/>
      <c r="J7" s="318"/>
      <c r="K7" s="318"/>
      <c r="L7" s="318"/>
      <c r="M7" s="318"/>
      <c r="N7" s="318"/>
      <c r="O7" s="318"/>
      <c r="P7" s="318"/>
      <c r="Q7" s="318"/>
      <c r="R7" s="318"/>
      <c r="S7" s="318"/>
      <c r="AA7" s="146"/>
      <c r="AB7" s="146"/>
      <c r="AC7" s="146"/>
      <c r="AD7" s="146"/>
      <c r="AE7" s="146"/>
      <c r="AF7" s="146"/>
      <c r="AG7" s="146"/>
    </row>
    <row r="8" spans="2:33" s="136" customFormat="1" ht="12.75" customHeight="1" x14ac:dyDescent="0.25">
      <c r="B8" s="147" t="s">
        <v>54</v>
      </c>
      <c r="C8" s="148"/>
      <c r="D8" s="148"/>
      <c r="E8" s="148"/>
      <c r="F8" s="149"/>
      <c r="G8" s="149"/>
      <c r="H8" s="149"/>
      <c r="I8" s="149"/>
      <c r="J8" s="149"/>
      <c r="K8" s="149"/>
      <c r="L8" s="149"/>
      <c r="M8" s="149"/>
      <c r="N8" s="149"/>
      <c r="O8" s="150"/>
      <c r="P8" s="149"/>
      <c r="Q8" s="149"/>
      <c r="R8" s="149"/>
      <c r="S8" s="149"/>
    </row>
    <row r="9" spans="2:33" s="136" customFormat="1" ht="12.75" customHeight="1" x14ac:dyDescent="0.25">
      <c r="B9" s="151" t="s">
        <v>55</v>
      </c>
      <c r="C9" s="152"/>
      <c r="D9" s="152"/>
      <c r="E9" s="152"/>
      <c r="F9" s="153"/>
      <c r="G9" s="153"/>
      <c r="H9" s="153"/>
      <c r="I9" s="153"/>
      <c r="J9" s="153"/>
      <c r="K9" s="153"/>
      <c r="L9" s="153"/>
      <c r="M9" s="153"/>
      <c r="N9" s="153"/>
      <c r="O9" s="150"/>
      <c r="P9" s="153"/>
      <c r="Q9" s="153"/>
      <c r="R9" s="153"/>
      <c r="S9" s="153"/>
    </row>
    <row r="10" spans="2:33" s="136" customFormat="1" ht="12.75" customHeight="1" x14ac:dyDescent="0.25">
      <c r="B10" s="154" t="s">
        <v>56</v>
      </c>
      <c r="C10" s="155"/>
      <c r="D10" s="155"/>
      <c r="E10" s="155"/>
      <c r="F10" s="156"/>
      <c r="G10" s="156"/>
      <c r="H10" s="156"/>
      <c r="I10" s="156"/>
      <c r="J10" s="156"/>
      <c r="K10" s="156"/>
      <c r="L10" s="156"/>
      <c r="M10" s="156"/>
      <c r="N10" s="156"/>
      <c r="O10" s="157"/>
      <c r="P10" s="156"/>
      <c r="Q10" s="156"/>
      <c r="R10" s="156"/>
      <c r="S10" s="156"/>
    </row>
    <row r="11" spans="2:33" ht="12.75" customHeight="1" x14ac:dyDescent="0.25">
      <c r="B11" s="158"/>
      <c r="C11" s="159"/>
      <c r="D11" s="159"/>
      <c r="E11" s="159"/>
      <c r="F11" s="160"/>
      <c r="G11" s="160"/>
      <c r="H11" s="160"/>
      <c r="I11" s="160"/>
      <c r="J11" s="160"/>
      <c r="K11" s="160"/>
      <c r="L11" s="160"/>
      <c r="M11" s="160"/>
      <c r="N11" s="160"/>
      <c r="O11" s="145"/>
      <c r="P11" s="160"/>
      <c r="Q11" s="160"/>
      <c r="R11" s="160"/>
      <c r="S11" s="160"/>
      <c r="AA11" s="140"/>
      <c r="AB11" s="140"/>
      <c r="AC11" s="140"/>
      <c r="AD11" s="140"/>
      <c r="AE11" s="140"/>
      <c r="AF11" s="140"/>
      <c r="AG11" s="140"/>
    </row>
    <row r="12" spans="2:33" ht="12.75" customHeight="1" x14ac:dyDescent="0.25"/>
    <row r="13" spans="2:33" s="163" customFormat="1" ht="15" customHeight="1" x14ac:dyDescent="0.25">
      <c r="B13" s="161" t="s">
        <v>38</v>
      </c>
      <c r="C13" s="162"/>
      <c r="D13" s="162"/>
      <c r="E13" s="162"/>
      <c r="O13" s="164"/>
    </row>
    <row r="14" spans="2:33" s="163" customFormat="1" ht="15" customHeight="1" x14ac:dyDescent="0.25">
      <c r="B14" s="165">
        <v>3.8519999999999999E-2</v>
      </c>
      <c r="C14" s="162"/>
      <c r="D14" s="162"/>
      <c r="E14" s="162"/>
      <c r="O14" s="164"/>
    </row>
    <row r="15" spans="2:33" s="163" customFormat="1" ht="15" customHeight="1" x14ac:dyDescent="0.25">
      <c r="B15" s="166" t="s">
        <v>63</v>
      </c>
      <c r="C15" s="162"/>
      <c r="D15" s="162"/>
      <c r="E15" s="162"/>
      <c r="O15" s="164"/>
    </row>
    <row r="16" spans="2:33" ht="13.5" customHeight="1" x14ac:dyDescent="0.25">
      <c r="B16" s="167"/>
      <c r="C16" s="167"/>
      <c r="D16" s="167"/>
      <c r="E16" s="167"/>
      <c r="O16" s="168"/>
    </row>
    <row r="17" spans="2:19" ht="24" customHeight="1" x14ac:dyDescent="0.25">
      <c r="B17" s="169" t="s">
        <v>40</v>
      </c>
      <c r="C17" s="167"/>
      <c r="D17" s="167"/>
      <c r="E17" s="167"/>
      <c r="O17" s="168"/>
    </row>
    <row r="18" spans="2:19" s="136" customFormat="1" ht="15" customHeight="1" x14ac:dyDescent="0.25">
      <c r="B18" s="170" t="s">
        <v>30</v>
      </c>
      <c r="C18" s="171"/>
      <c r="D18" s="172"/>
      <c r="E18" s="172"/>
      <c r="F18" s="305" t="s">
        <v>24</v>
      </c>
      <c r="G18" s="173"/>
      <c r="H18" s="174"/>
      <c r="I18" s="174"/>
      <c r="J18" s="174"/>
      <c r="K18" s="174"/>
      <c r="L18" s="174"/>
      <c r="M18" s="174"/>
      <c r="N18" s="174"/>
      <c r="O18" s="305" t="s">
        <v>39</v>
      </c>
      <c r="P18" s="173"/>
      <c r="Q18" s="174"/>
      <c r="R18" s="174"/>
      <c r="S18" s="305" t="s">
        <v>26</v>
      </c>
    </row>
    <row r="19" spans="2:19" s="136" customFormat="1" ht="15" customHeight="1" x14ac:dyDescent="0.25">
      <c r="B19" s="175" t="s">
        <v>29</v>
      </c>
      <c r="C19" s="176"/>
      <c r="D19" s="177"/>
      <c r="E19" s="177"/>
      <c r="F19" s="306"/>
      <c r="G19" s="178"/>
      <c r="O19" s="306"/>
      <c r="P19" s="178"/>
      <c r="S19" s="306"/>
    </row>
    <row r="20" spans="2:19" s="184" customFormat="1" ht="15" customHeight="1" x14ac:dyDescent="0.25">
      <c r="B20" s="179" t="s">
        <v>62</v>
      </c>
      <c r="C20" s="180" t="s">
        <v>57</v>
      </c>
      <c r="D20" s="180" t="s">
        <v>13</v>
      </c>
      <c r="E20" s="180" t="s">
        <v>0</v>
      </c>
      <c r="F20" s="307"/>
      <c r="G20" s="181" t="s">
        <v>14</v>
      </c>
      <c r="H20" s="181" t="s">
        <v>15</v>
      </c>
      <c r="I20" s="182" t="s">
        <v>6</v>
      </c>
      <c r="J20" s="181" t="s">
        <v>5</v>
      </c>
      <c r="K20" s="181" t="s">
        <v>1</v>
      </c>
      <c r="L20" s="181" t="s">
        <v>22</v>
      </c>
      <c r="M20" s="183" t="s">
        <v>23</v>
      </c>
      <c r="N20" s="181" t="s">
        <v>48</v>
      </c>
      <c r="O20" s="307"/>
      <c r="P20" s="181" t="s">
        <v>4</v>
      </c>
      <c r="Q20" s="181" t="s">
        <v>2</v>
      </c>
      <c r="R20" s="181" t="s">
        <v>16</v>
      </c>
      <c r="S20" s="307"/>
    </row>
    <row r="21" spans="2:19" s="136" customFormat="1" ht="12.75" customHeight="1" x14ac:dyDescent="0.25">
      <c r="B21" s="185" t="s">
        <v>28</v>
      </c>
      <c r="C21" s="186"/>
      <c r="D21" s="186"/>
      <c r="E21" s="186"/>
      <c r="F21" s="187"/>
      <c r="G21" s="188"/>
      <c r="H21" s="189"/>
      <c r="I21" s="189"/>
      <c r="J21" s="189"/>
      <c r="K21" s="189"/>
      <c r="L21" s="189"/>
      <c r="M21" s="190"/>
      <c r="N21" s="188"/>
      <c r="O21" s="191"/>
      <c r="P21" s="189"/>
      <c r="Q21" s="188"/>
      <c r="R21" s="192"/>
      <c r="S21" s="192"/>
    </row>
    <row r="22" spans="2:19" s="136" customFormat="1" ht="12.75" customHeight="1" x14ac:dyDescent="0.25">
      <c r="B22" s="193" t="s">
        <v>21</v>
      </c>
      <c r="C22" s="300">
        <f>ROUND(B14*C170,6)</f>
        <v>0.33373599999999998</v>
      </c>
      <c r="D22" s="300">
        <f>ROUND(B14*C171,6)</f>
        <v>4.4595999999999997E-2</v>
      </c>
      <c r="E22" s="300">
        <f>C172</f>
        <v>7.9459999999999999E-3</v>
      </c>
      <c r="F22" s="308">
        <f>SUM(C22:E27)</f>
        <v>0.38627800000000001</v>
      </c>
      <c r="G22" s="299" t="s">
        <v>25</v>
      </c>
      <c r="H22" s="195">
        <f t="shared" ref="H22:H27" si="0">C177</f>
        <v>0</v>
      </c>
      <c r="I22" s="300">
        <f>ROUND(B14*C183,6)</f>
        <v>0.128966</v>
      </c>
      <c r="J22" s="300">
        <f>C184</f>
        <v>1.186E-3</v>
      </c>
      <c r="K22" s="300">
        <f>C185</f>
        <v>1.4455000000000001E-2</v>
      </c>
      <c r="L22" s="299" t="s">
        <v>25</v>
      </c>
      <c r="M22" s="312" t="s">
        <v>25</v>
      </c>
      <c r="N22" s="299" t="s">
        <v>25</v>
      </c>
      <c r="O22" s="191">
        <f>H22+I22+J22+K22</f>
        <v>0.14460699999999999</v>
      </c>
      <c r="P22" s="300">
        <f>C191</f>
        <v>1.2695E-2</v>
      </c>
      <c r="Q22" s="194">
        <f t="shared" ref="Q22:Q27" si="1">C192</f>
        <v>0</v>
      </c>
      <c r="R22" s="300">
        <f>C198</f>
        <v>4.6379999999999998E-3</v>
      </c>
      <c r="S22" s="187">
        <f>+P22+Q22+R22</f>
        <v>1.7333000000000001E-2</v>
      </c>
    </row>
    <row r="23" spans="2:19" s="136" customFormat="1" ht="12.75" customHeight="1" x14ac:dyDescent="0.25">
      <c r="B23" s="193" t="s">
        <v>47</v>
      </c>
      <c r="C23" s="300"/>
      <c r="D23" s="300"/>
      <c r="E23" s="300"/>
      <c r="F23" s="308"/>
      <c r="G23" s="299"/>
      <c r="H23" s="195">
        <f t="shared" si="0"/>
        <v>9.4791000000000014E-2</v>
      </c>
      <c r="I23" s="300"/>
      <c r="J23" s="300"/>
      <c r="K23" s="300"/>
      <c r="L23" s="299"/>
      <c r="M23" s="312"/>
      <c r="N23" s="299"/>
      <c r="O23" s="191">
        <f>H23+I22+J22+K22</f>
        <v>0.239398</v>
      </c>
      <c r="P23" s="300"/>
      <c r="Q23" s="194">
        <f t="shared" si="1"/>
        <v>4.6199999999999998E-2</v>
      </c>
      <c r="R23" s="300"/>
      <c r="S23" s="187">
        <f>+P22+Q23+R22</f>
        <v>6.3532999999999992E-2</v>
      </c>
    </row>
    <row r="24" spans="2:19" s="136" customFormat="1" ht="12.75" customHeight="1" x14ac:dyDescent="0.25">
      <c r="B24" s="193" t="s">
        <v>7</v>
      </c>
      <c r="C24" s="300"/>
      <c r="D24" s="300"/>
      <c r="E24" s="300"/>
      <c r="F24" s="308"/>
      <c r="G24" s="299"/>
      <c r="H24" s="195">
        <f t="shared" si="0"/>
        <v>8.6760000000000004E-2</v>
      </c>
      <c r="I24" s="300"/>
      <c r="J24" s="300"/>
      <c r="K24" s="300"/>
      <c r="L24" s="299"/>
      <c r="M24" s="312"/>
      <c r="N24" s="299"/>
      <c r="O24" s="191">
        <f>H24+I22+J22+K22</f>
        <v>0.23136699999999999</v>
      </c>
      <c r="P24" s="300"/>
      <c r="Q24" s="194">
        <f t="shared" si="1"/>
        <v>2.7300000000000001E-2</v>
      </c>
      <c r="R24" s="300"/>
      <c r="S24" s="187">
        <f>+P22+Q24+R22</f>
        <v>4.4633000000000006E-2</v>
      </c>
    </row>
    <row r="25" spans="2:19" s="136" customFormat="1" ht="12.75" customHeight="1" x14ac:dyDescent="0.25">
      <c r="B25" s="193" t="s">
        <v>8</v>
      </c>
      <c r="C25" s="300"/>
      <c r="D25" s="300"/>
      <c r="E25" s="300"/>
      <c r="F25" s="308"/>
      <c r="G25" s="299"/>
      <c r="H25" s="195">
        <f t="shared" si="0"/>
        <v>8.7125000000000008E-2</v>
      </c>
      <c r="I25" s="300"/>
      <c r="J25" s="300"/>
      <c r="K25" s="300"/>
      <c r="L25" s="299"/>
      <c r="M25" s="312"/>
      <c r="N25" s="299"/>
      <c r="O25" s="191">
        <f>H25+I22+J22+K22</f>
        <v>0.23173199999999999</v>
      </c>
      <c r="P25" s="300"/>
      <c r="Q25" s="194">
        <f t="shared" si="1"/>
        <v>2.2100000000000002E-2</v>
      </c>
      <c r="R25" s="300"/>
      <c r="S25" s="187">
        <f>+P22+Q25+R22</f>
        <v>3.9432999999999996E-2</v>
      </c>
    </row>
    <row r="26" spans="2:19" s="136" customFormat="1" ht="12.75" customHeight="1" x14ac:dyDescent="0.25">
      <c r="B26" s="193" t="s">
        <v>9</v>
      </c>
      <c r="C26" s="300"/>
      <c r="D26" s="300"/>
      <c r="E26" s="300"/>
      <c r="F26" s="308"/>
      <c r="G26" s="299"/>
      <c r="H26" s="195">
        <f t="shared" si="0"/>
        <v>6.5099999999999991E-2</v>
      </c>
      <c r="I26" s="300"/>
      <c r="J26" s="300"/>
      <c r="K26" s="300"/>
      <c r="L26" s="299"/>
      <c r="M26" s="312"/>
      <c r="N26" s="299"/>
      <c r="O26" s="191">
        <f>H26+I22+J22+K22</f>
        <v>0.20970699999999998</v>
      </c>
      <c r="P26" s="300"/>
      <c r="Q26" s="194">
        <f t="shared" si="1"/>
        <v>1.5800000000000002E-2</v>
      </c>
      <c r="R26" s="300"/>
      <c r="S26" s="187">
        <f>+P22+Q26+R22</f>
        <v>3.3132999999999996E-2</v>
      </c>
    </row>
    <row r="27" spans="2:19" s="136" customFormat="1" ht="12.75" customHeight="1" x14ac:dyDescent="0.25">
      <c r="B27" s="193" t="s">
        <v>10</v>
      </c>
      <c r="C27" s="301"/>
      <c r="D27" s="301"/>
      <c r="E27" s="301"/>
      <c r="F27" s="309"/>
      <c r="G27" s="304"/>
      <c r="H27" s="195">
        <f t="shared" si="0"/>
        <v>3.2975999999999998E-2</v>
      </c>
      <c r="I27" s="301"/>
      <c r="J27" s="301"/>
      <c r="K27" s="301"/>
      <c r="L27" s="304"/>
      <c r="M27" s="313"/>
      <c r="N27" s="304"/>
      <c r="O27" s="191">
        <f>H27+I22+J22+K22</f>
        <v>0.17758299999999999</v>
      </c>
      <c r="P27" s="301"/>
      <c r="Q27" s="196">
        <f t="shared" si="1"/>
        <v>6.6E-3</v>
      </c>
      <c r="R27" s="301"/>
      <c r="S27" s="187">
        <f>+P22+Q27+R22</f>
        <v>2.3932999999999999E-2</v>
      </c>
    </row>
    <row r="28" spans="2:19" s="136" customFormat="1" x14ac:dyDescent="0.25">
      <c r="B28" s="197" t="s">
        <v>27</v>
      </c>
      <c r="C28" s="198"/>
      <c r="D28" s="199"/>
      <c r="E28" s="200"/>
      <c r="F28" s="201"/>
      <c r="G28" s="200"/>
      <c r="H28" s="199"/>
      <c r="I28" s="198"/>
      <c r="J28" s="198"/>
      <c r="K28" s="199"/>
      <c r="L28" s="198"/>
      <c r="M28" s="199"/>
      <c r="N28" s="198"/>
      <c r="O28" s="201"/>
      <c r="P28" s="199"/>
      <c r="Q28" s="200"/>
      <c r="R28" s="200"/>
      <c r="S28" s="200"/>
    </row>
    <row r="29" spans="2:19" s="136" customFormat="1" x14ac:dyDescent="0.25">
      <c r="B29" s="202" t="s">
        <v>19</v>
      </c>
      <c r="C29" s="299" t="s">
        <v>25</v>
      </c>
      <c r="D29" s="299" t="s">
        <v>25</v>
      </c>
      <c r="E29" s="297">
        <f>D172</f>
        <v>63.36</v>
      </c>
      <c r="F29" s="302">
        <f>SUM(C29:E31)</f>
        <v>63.36</v>
      </c>
      <c r="G29" s="203">
        <f>C174</f>
        <v>77.95</v>
      </c>
      <c r="H29" s="299" t="s">
        <v>25</v>
      </c>
      <c r="I29" s="299" t="s">
        <v>25</v>
      </c>
      <c r="J29" s="299" t="s">
        <v>25</v>
      </c>
      <c r="K29" s="299" t="s">
        <v>25</v>
      </c>
      <c r="L29" s="297">
        <f>C186</f>
        <v>-0.03</v>
      </c>
      <c r="M29" s="310">
        <f>C187</f>
        <v>0.08</v>
      </c>
      <c r="N29" s="297">
        <f>C188</f>
        <v>0</v>
      </c>
      <c r="O29" s="205">
        <f>G29+L29+M29+N29</f>
        <v>78</v>
      </c>
      <c r="P29" s="299" t="s">
        <v>25</v>
      </c>
      <c r="Q29" s="297">
        <f>D192</f>
        <v>-26.13</v>
      </c>
      <c r="R29" s="299" t="s">
        <v>25</v>
      </c>
      <c r="S29" s="302">
        <f>Q29</f>
        <v>-26.13</v>
      </c>
    </row>
    <row r="30" spans="2:19" s="136" customFormat="1" x14ac:dyDescent="0.25">
      <c r="B30" s="202" t="s">
        <v>17</v>
      </c>
      <c r="C30" s="300"/>
      <c r="D30" s="300"/>
      <c r="E30" s="297"/>
      <c r="F30" s="302"/>
      <c r="G30" s="203">
        <f>C175</f>
        <v>537.88</v>
      </c>
      <c r="H30" s="300"/>
      <c r="I30" s="300"/>
      <c r="J30" s="300"/>
      <c r="K30" s="300"/>
      <c r="L30" s="297"/>
      <c r="M30" s="310"/>
      <c r="N30" s="297"/>
      <c r="O30" s="205">
        <f>G30+L29+M29+N29</f>
        <v>537.93000000000006</v>
      </c>
      <c r="P30" s="300"/>
      <c r="Q30" s="297"/>
      <c r="R30" s="300"/>
      <c r="S30" s="302"/>
    </row>
    <row r="31" spans="2:19" s="136" customFormat="1" x14ac:dyDescent="0.25">
      <c r="B31" s="206" t="s">
        <v>18</v>
      </c>
      <c r="C31" s="301"/>
      <c r="D31" s="301"/>
      <c r="E31" s="298"/>
      <c r="F31" s="303"/>
      <c r="G31" s="207">
        <f>C176</f>
        <v>1137.8000000000002</v>
      </c>
      <c r="H31" s="301"/>
      <c r="I31" s="301"/>
      <c r="J31" s="301"/>
      <c r="K31" s="301"/>
      <c r="L31" s="298"/>
      <c r="M31" s="311"/>
      <c r="N31" s="298"/>
      <c r="O31" s="209">
        <f>G31+L29+M29+N29</f>
        <v>1137.8500000000001</v>
      </c>
      <c r="P31" s="301"/>
      <c r="Q31" s="298"/>
      <c r="R31" s="301"/>
      <c r="S31" s="303"/>
    </row>
    <row r="32" spans="2:19" s="136" customFormat="1" ht="25.5" customHeight="1" x14ac:dyDescent="0.25">
      <c r="B32" s="59" t="s">
        <v>32</v>
      </c>
      <c r="C32" s="294" t="s">
        <v>33</v>
      </c>
      <c r="D32" s="295"/>
      <c r="E32" s="295"/>
      <c r="F32" s="295"/>
      <c r="G32" s="295"/>
      <c r="H32" s="295"/>
      <c r="I32" s="295"/>
      <c r="J32" s="295"/>
      <c r="K32" s="295"/>
      <c r="L32" s="295"/>
      <c r="M32" s="295"/>
      <c r="N32" s="295"/>
      <c r="O32" s="295"/>
      <c r="P32" s="295"/>
      <c r="Q32" s="295"/>
      <c r="R32" s="295"/>
      <c r="S32" s="296"/>
    </row>
    <row r="33" spans="2:19" s="150" customFormat="1" x14ac:dyDescent="0.25">
      <c r="B33" s="210" t="s">
        <v>20</v>
      </c>
      <c r="C33" s="211"/>
      <c r="D33" s="211"/>
      <c r="E33" s="211"/>
      <c r="F33" s="212"/>
      <c r="G33" s="211"/>
      <c r="H33" s="211"/>
      <c r="I33" s="211"/>
      <c r="J33" s="211"/>
      <c r="K33" s="211"/>
      <c r="L33" s="211"/>
      <c r="M33" s="211"/>
      <c r="N33" s="211"/>
      <c r="O33" s="213"/>
      <c r="P33" s="211"/>
      <c r="Q33" s="211"/>
    </row>
    <row r="34" spans="2:19" x14ac:dyDescent="0.25"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4"/>
    </row>
    <row r="35" spans="2:19" ht="24" customHeight="1" x14ac:dyDescent="0.25">
      <c r="B35" s="169" t="s">
        <v>41</v>
      </c>
      <c r="C35" s="215"/>
      <c r="D35" s="215"/>
      <c r="E35" s="215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</row>
    <row r="36" spans="2:19" s="136" customFormat="1" ht="15" customHeight="1" x14ac:dyDescent="0.25">
      <c r="B36" s="170" t="s">
        <v>30</v>
      </c>
      <c r="C36" s="216"/>
      <c r="D36" s="217"/>
      <c r="E36" s="217"/>
      <c r="F36" s="305" t="s">
        <v>24</v>
      </c>
      <c r="G36" s="218"/>
      <c r="H36" s="219"/>
      <c r="I36" s="219"/>
      <c r="J36" s="219"/>
      <c r="K36" s="219"/>
      <c r="L36" s="219"/>
      <c r="M36" s="219"/>
      <c r="N36" s="219"/>
      <c r="O36" s="305" t="s">
        <v>39</v>
      </c>
      <c r="P36" s="218"/>
      <c r="Q36" s="219"/>
      <c r="R36" s="219"/>
      <c r="S36" s="305" t="s">
        <v>26</v>
      </c>
    </row>
    <row r="37" spans="2:19" s="136" customFormat="1" ht="15" customHeight="1" x14ac:dyDescent="0.25">
      <c r="B37" s="175" t="s">
        <v>31</v>
      </c>
      <c r="C37" s="220"/>
      <c r="D37" s="221"/>
      <c r="E37" s="221"/>
      <c r="F37" s="306"/>
      <c r="G37" s="222"/>
      <c r="H37" s="223"/>
      <c r="I37" s="223"/>
      <c r="J37" s="223"/>
      <c r="K37" s="223"/>
      <c r="L37" s="223"/>
      <c r="M37" s="223"/>
      <c r="N37" s="223"/>
      <c r="O37" s="306"/>
      <c r="P37" s="222"/>
      <c r="Q37" s="223"/>
      <c r="R37" s="223"/>
      <c r="S37" s="306"/>
    </row>
    <row r="38" spans="2:19" s="136" customFormat="1" ht="15" customHeight="1" x14ac:dyDescent="0.25">
      <c r="B38" s="179" t="s">
        <v>62</v>
      </c>
      <c r="C38" s="180" t="s">
        <v>57</v>
      </c>
      <c r="D38" s="180" t="s">
        <v>13</v>
      </c>
      <c r="E38" s="180" t="s">
        <v>0</v>
      </c>
      <c r="F38" s="307"/>
      <c r="G38" s="224" t="s">
        <v>14</v>
      </c>
      <c r="H38" s="224" t="s">
        <v>15</v>
      </c>
      <c r="I38" s="224" t="s">
        <v>6</v>
      </c>
      <c r="J38" s="224" t="s">
        <v>5</v>
      </c>
      <c r="K38" s="224" t="s">
        <v>1</v>
      </c>
      <c r="L38" s="181" t="s">
        <v>22</v>
      </c>
      <c r="M38" s="183" t="s">
        <v>23</v>
      </c>
      <c r="N38" s="181" t="s">
        <v>48</v>
      </c>
      <c r="O38" s="307"/>
      <c r="P38" s="224" t="s">
        <v>4</v>
      </c>
      <c r="Q38" s="225" t="s">
        <v>2</v>
      </c>
      <c r="R38" s="224" t="s">
        <v>16</v>
      </c>
      <c r="S38" s="307"/>
    </row>
    <row r="39" spans="2:19" s="136" customFormat="1" x14ac:dyDescent="0.25">
      <c r="B39" s="185" t="s">
        <v>28</v>
      </c>
      <c r="C39" s="226"/>
      <c r="D39" s="227"/>
      <c r="E39" s="227"/>
      <c r="F39" s="228"/>
      <c r="G39" s="227"/>
      <c r="H39" s="226"/>
      <c r="I39" s="227"/>
      <c r="J39" s="227"/>
      <c r="K39" s="227"/>
      <c r="L39" s="227"/>
      <c r="M39" s="227"/>
      <c r="N39" s="227"/>
      <c r="O39" s="229"/>
      <c r="P39" s="226"/>
      <c r="Q39" s="227"/>
      <c r="R39" s="192"/>
      <c r="S39" s="192"/>
    </row>
    <row r="40" spans="2:19" s="136" customFormat="1" x14ac:dyDescent="0.25">
      <c r="B40" s="193" t="s">
        <v>21</v>
      </c>
      <c r="C40" s="300">
        <f>ROUND(B14*C170,6)</f>
        <v>0.33373599999999998</v>
      </c>
      <c r="D40" s="300">
        <f>ROUND(B14*C171,6)</f>
        <v>4.4595999999999997E-2</v>
      </c>
      <c r="E40" s="300">
        <f>C172</f>
        <v>7.9459999999999999E-3</v>
      </c>
      <c r="F40" s="316">
        <f>SUM(C40:E45)</f>
        <v>0.38627800000000001</v>
      </c>
      <c r="G40" s="299" t="s">
        <v>25</v>
      </c>
      <c r="H40" s="230">
        <f t="shared" ref="H40:H45" si="2">D177</f>
        <v>0</v>
      </c>
      <c r="I40" s="300">
        <f>ROUND(B14*D183,6)</f>
        <v>0.128966</v>
      </c>
      <c r="J40" s="300">
        <f>C184</f>
        <v>1.186E-3</v>
      </c>
      <c r="K40" s="300">
        <f>C185</f>
        <v>1.4455000000000001E-2</v>
      </c>
      <c r="L40" s="299" t="s">
        <v>25</v>
      </c>
      <c r="M40" s="299" t="s">
        <v>25</v>
      </c>
      <c r="N40" s="299" t="s">
        <v>25</v>
      </c>
      <c r="O40" s="229">
        <f>H40+I40+J40+K40</f>
        <v>0.14460699999999999</v>
      </c>
      <c r="P40" s="314">
        <f>C191</f>
        <v>1.2695E-2</v>
      </c>
      <c r="Q40" s="231">
        <f t="shared" ref="Q40:Q45" si="3">C192</f>
        <v>0</v>
      </c>
      <c r="R40" s="300">
        <f>C198</f>
        <v>4.6379999999999998E-3</v>
      </c>
      <c r="S40" s="187">
        <f>+P40+Q40+R40</f>
        <v>1.7333000000000001E-2</v>
      </c>
    </row>
    <row r="41" spans="2:19" s="136" customFormat="1" x14ac:dyDescent="0.25">
      <c r="B41" s="193" t="s">
        <v>47</v>
      </c>
      <c r="C41" s="300"/>
      <c r="D41" s="300"/>
      <c r="E41" s="300"/>
      <c r="F41" s="316"/>
      <c r="G41" s="299"/>
      <c r="H41" s="230">
        <f t="shared" si="2"/>
        <v>6.9823999999999997E-2</v>
      </c>
      <c r="I41" s="300"/>
      <c r="J41" s="300"/>
      <c r="K41" s="300"/>
      <c r="L41" s="299"/>
      <c r="M41" s="299"/>
      <c r="N41" s="299"/>
      <c r="O41" s="229">
        <f>H41+I40+J40+K40</f>
        <v>0.21443099999999998</v>
      </c>
      <c r="P41" s="314"/>
      <c r="Q41" s="231">
        <f t="shared" si="3"/>
        <v>4.6199999999999998E-2</v>
      </c>
      <c r="R41" s="300"/>
      <c r="S41" s="187">
        <f>+P40+Q41+R40</f>
        <v>6.3532999999999992E-2</v>
      </c>
    </row>
    <row r="42" spans="2:19" s="136" customFormat="1" x14ac:dyDescent="0.25">
      <c r="B42" s="193" t="s">
        <v>7</v>
      </c>
      <c r="C42" s="300"/>
      <c r="D42" s="300"/>
      <c r="E42" s="300"/>
      <c r="F42" s="316"/>
      <c r="G42" s="299"/>
      <c r="H42" s="230">
        <f t="shared" si="2"/>
        <v>6.3909000000000007E-2</v>
      </c>
      <c r="I42" s="300"/>
      <c r="J42" s="300"/>
      <c r="K42" s="300"/>
      <c r="L42" s="299"/>
      <c r="M42" s="299"/>
      <c r="N42" s="299"/>
      <c r="O42" s="229">
        <f>H42+I40+J40+K40</f>
        <v>0.20851600000000001</v>
      </c>
      <c r="P42" s="314"/>
      <c r="Q42" s="231">
        <f t="shared" si="3"/>
        <v>2.7300000000000001E-2</v>
      </c>
      <c r="R42" s="300"/>
      <c r="S42" s="187">
        <f>+P40+Q42+R40</f>
        <v>4.4633000000000006E-2</v>
      </c>
    </row>
    <row r="43" spans="2:19" s="136" customFormat="1" x14ac:dyDescent="0.25">
      <c r="B43" s="193" t="s">
        <v>8</v>
      </c>
      <c r="C43" s="300"/>
      <c r="D43" s="300"/>
      <c r="E43" s="300"/>
      <c r="F43" s="316"/>
      <c r="G43" s="299"/>
      <c r="H43" s="230">
        <f t="shared" si="2"/>
        <v>6.4177999999999999E-2</v>
      </c>
      <c r="I43" s="300"/>
      <c r="J43" s="300"/>
      <c r="K43" s="300"/>
      <c r="L43" s="299"/>
      <c r="M43" s="299"/>
      <c r="N43" s="299"/>
      <c r="O43" s="229">
        <f>H43+I40+J40+K40</f>
        <v>0.20878499999999997</v>
      </c>
      <c r="P43" s="314"/>
      <c r="Q43" s="231">
        <f t="shared" si="3"/>
        <v>2.2100000000000002E-2</v>
      </c>
      <c r="R43" s="300"/>
      <c r="S43" s="187">
        <f>+P40+Q43+R40</f>
        <v>3.9432999999999996E-2</v>
      </c>
    </row>
    <row r="44" spans="2:19" s="136" customFormat="1" x14ac:dyDescent="0.25">
      <c r="B44" s="193" t="s">
        <v>9</v>
      </c>
      <c r="C44" s="300"/>
      <c r="D44" s="300"/>
      <c r="E44" s="300"/>
      <c r="F44" s="316"/>
      <c r="G44" s="299"/>
      <c r="H44" s="230">
        <f t="shared" si="2"/>
        <v>4.7953999999999997E-2</v>
      </c>
      <c r="I44" s="300"/>
      <c r="J44" s="300"/>
      <c r="K44" s="300"/>
      <c r="L44" s="299"/>
      <c r="M44" s="299"/>
      <c r="N44" s="299"/>
      <c r="O44" s="229">
        <f>H44+I40+J40+K40</f>
        <v>0.19256099999999998</v>
      </c>
      <c r="P44" s="314"/>
      <c r="Q44" s="231">
        <f t="shared" si="3"/>
        <v>1.5800000000000002E-2</v>
      </c>
      <c r="R44" s="300"/>
      <c r="S44" s="187">
        <f>+P40+Q44+R40</f>
        <v>3.3132999999999996E-2</v>
      </c>
    </row>
    <row r="45" spans="2:19" s="136" customFormat="1" x14ac:dyDescent="0.25">
      <c r="B45" s="193" t="s">
        <v>10</v>
      </c>
      <c r="C45" s="301"/>
      <c r="D45" s="301"/>
      <c r="E45" s="301"/>
      <c r="F45" s="317"/>
      <c r="G45" s="304"/>
      <c r="H45" s="230">
        <f t="shared" si="2"/>
        <v>2.4291E-2</v>
      </c>
      <c r="I45" s="301"/>
      <c r="J45" s="301"/>
      <c r="K45" s="301"/>
      <c r="L45" s="304"/>
      <c r="M45" s="304"/>
      <c r="N45" s="304"/>
      <c r="O45" s="229">
        <f>H45+I40+J40+K40</f>
        <v>0.16889799999999999</v>
      </c>
      <c r="P45" s="315"/>
      <c r="Q45" s="232">
        <f t="shared" si="3"/>
        <v>6.6E-3</v>
      </c>
      <c r="R45" s="301"/>
      <c r="S45" s="187">
        <f>+P40+Q45+R40</f>
        <v>2.3932999999999999E-2</v>
      </c>
    </row>
    <row r="46" spans="2:19" s="136" customFormat="1" x14ac:dyDescent="0.25">
      <c r="B46" s="197" t="s">
        <v>27</v>
      </c>
      <c r="C46" s="198"/>
      <c r="D46" s="233"/>
      <c r="E46" s="198"/>
      <c r="F46" s="201"/>
      <c r="G46" s="234"/>
      <c r="H46" s="198"/>
      <c r="I46" s="199"/>
      <c r="J46" s="198"/>
      <c r="K46" s="198"/>
      <c r="L46" s="198"/>
      <c r="M46" s="198"/>
      <c r="N46" s="198"/>
      <c r="O46" s="201"/>
      <c r="P46" s="198"/>
      <c r="Q46" s="199"/>
      <c r="R46" s="200"/>
      <c r="S46" s="200"/>
    </row>
    <row r="47" spans="2:19" s="136" customFormat="1" x14ac:dyDescent="0.25">
      <c r="B47" s="202" t="s">
        <v>19</v>
      </c>
      <c r="C47" s="299" t="s">
        <v>25</v>
      </c>
      <c r="D47" s="299" t="s">
        <v>25</v>
      </c>
      <c r="E47" s="297">
        <f>D172</f>
        <v>63.36</v>
      </c>
      <c r="F47" s="302">
        <f>SUM(C47:E49)</f>
        <v>63.36</v>
      </c>
      <c r="G47" s="204">
        <f>D174</f>
        <v>67.39</v>
      </c>
      <c r="H47" s="299" t="s">
        <v>25</v>
      </c>
      <c r="I47" s="299" t="s">
        <v>25</v>
      </c>
      <c r="J47" s="299" t="s">
        <v>25</v>
      </c>
      <c r="K47" s="299" t="s">
        <v>25</v>
      </c>
      <c r="L47" s="297">
        <f>D186</f>
        <v>-0.25</v>
      </c>
      <c r="M47" s="297">
        <f>D187</f>
        <v>0.06</v>
      </c>
      <c r="N47" s="297">
        <f>D188</f>
        <v>0</v>
      </c>
      <c r="O47" s="205">
        <f>G47+L47+M47+N47</f>
        <v>67.2</v>
      </c>
      <c r="P47" s="299" t="s">
        <v>25</v>
      </c>
      <c r="Q47" s="297">
        <f>D192</f>
        <v>-26.13</v>
      </c>
      <c r="R47" s="299" t="s">
        <v>25</v>
      </c>
      <c r="S47" s="302">
        <f>Q47</f>
        <v>-26.13</v>
      </c>
    </row>
    <row r="48" spans="2:19" s="136" customFormat="1" x14ac:dyDescent="0.25">
      <c r="B48" s="202" t="s">
        <v>17</v>
      </c>
      <c r="C48" s="300"/>
      <c r="D48" s="300"/>
      <c r="E48" s="297"/>
      <c r="F48" s="302"/>
      <c r="G48" s="204">
        <f>D175</f>
        <v>469.74</v>
      </c>
      <c r="H48" s="300"/>
      <c r="I48" s="300"/>
      <c r="J48" s="300"/>
      <c r="K48" s="300"/>
      <c r="L48" s="297"/>
      <c r="M48" s="297"/>
      <c r="N48" s="297"/>
      <c r="O48" s="205">
        <f>G48+L47+M47+N47</f>
        <v>469.55</v>
      </c>
      <c r="P48" s="300"/>
      <c r="Q48" s="297"/>
      <c r="R48" s="300"/>
      <c r="S48" s="302"/>
    </row>
    <row r="49" spans="2:33" s="136" customFormat="1" x14ac:dyDescent="0.25">
      <c r="B49" s="206" t="s">
        <v>18</v>
      </c>
      <c r="C49" s="301"/>
      <c r="D49" s="301"/>
      <c r="E49" s="298"/>
      <c r="F49" s="303"/>
      <c r="G49" s="208">
        <f>D176</f>
        <v>975.12000000000012</v>
      </c>
      <c r="H49" s="301"/>
      <c r="I49" s="301"/>
      <c r="J49" s="301"/>
      <c r="K49" s="301"/>
      <c r="L49" s="298"/>
      <c r="M49" s="298"/>
      <c r="N49" s="298"/>
      <c r="O49" s="209">
        <f>G49+L47+M47+N47</f>
        <v>974.93000000000006</v>
      </c>
      <c r="P49" s="301"/>
      <c r="Q49" s="298"/>
      <c r="R49" s="301"/>
      <c r="S49" s="303"/>
    </row>
    <row r="50" spans="2:33" s="136" customFormat="1" ht="25.5" customHeight="1" x14ac:dyDescent="0.25">
      <c r="B50" s="59" t="s">
        <v>32</v>
      </c>
      <c r="C50" s="294" t="s">
        <v>33</v>
      </c>
      <c r="D50" s="295"/>
      <c r="E50" s="295"/>
      <c r="F50" s="295"/>
      <c r="G50" s="295"/>
      <c r="H50" s="295"/>
      <c r="I50" s="295"/>
      <c r="J50" s="295"/>
      <c r="K50" s="295"/>
      <c r="L50" s="295"/>
      <c r="M50" s="295"/>
      <c r="N50" s="295"/>
      <c r="O50" s="295"/>
      <c r="P50" s="295"/>
      <c r="Q50" s="295"/>
      <c r="R50" s="295"/>
      <c r="S50" s="296"/>
    </row>
    <row r="51" spans="2:33" s="136" customFormat="1" x14ac:dyDescent="0.25">
      <c r="B51" s="235" t="s">
        <v>20</v>
      </c>
      <c r="C51" s="236"/>
      <c r="D51" s="236"/>
      <c r="E51" s="236"/>
      <c r="F51" s="237"/>
      <c r="G51" s="236"/>
      <c r="H51" s="236"/>
      <c r="I51" s="236"/>
      <c r="J51" s="236"/>
      <c r="K51" s="236"/>
      <c r="L51" s="236"/>
      <c r="M51" s="236"/>
      <c r="N51" s="236"/>
      <c r="O51" s="237"/>
      <c r="P51" s="236"/>
      <c r="Q51" s="236"/>
    </row>
    <row r="52" spans="2:33" s="145" customFormat="1" x14ac:dyDescent="0.25">
      <c r="B52" s="238"/>
      <c r="C52" s="239"/>
      <c r="D52" s="239"/>
      <c r="E52" s="239"/>
      <c r="F52" s="240"/>
      <c r="G52" s="239"/>
      <c r="H52" s="239"/>
      <c r="I52" s="239"/>
      <c r="J52" s="239"/>
      <c r="K52" s="239"/>
      <c r="L52" s="239"/>
      <c r="M52" s="239"/>
      <c r="N52" s="239"/>
      <c r="O52" s="240"/>
      <c r="P52" s="239"/>
      <c r="Q52" s="239"/>
      <c r="AA52" s="146"/>
      <c r="AB52" s="146"/>
      <c r="AC52" s="146"/>
      <c r="AD52" s="146"/>
      <c r="AE52" s="146"/>
      <c r="AF52" s="146"/>
      <c r="AG52" s="146"/>
    </row>
    <row r="53" spans="2:33" s="145" customFormat="1" ht="24" customHeight="1" x14ac:dyDescent="0.25">
      <c r="B53" s="169" t="s">
        <v>42</v>
      </c>
      <c r="C53" s="239"/>
      <c r="D53" s="239"/>
      <c r="E53" s="239"/>
      <c r="F53" s="240"/>
      <c r="G53" s="239"/>
      <c r="H53" s="239"/>
      <c r="I53" s="239"/>
      <c r="J53" s="239"/>
      <c r="K53" s="239"/>
      <c r="L53" s="239"/>
      <c r="M53" s="239"/>
      <c r="N53" s="239"/>
      <c r="O53" s="240"/>
      <c r="P53" s="239"/>
      <c r="Q53" s="239"/>
      <c r="AA53" s="146"/>
      <c r="AB53" s="146"/>
      <c r="AC53" s="146"/>
      <c r="AD53" s="146"/>
      <c r="AE53" s="146"/>
      <c r="AF53" s="146"/>
      <c r="AG53" s="146"/>
    </row>
    <row r="54" spans="2:33" s="150" customFormat="1" ht="15" customHeight="1" x14ac:dyDescent="0.25">
      <c r="B54" s="170" t="s">
        <v>30</v>
      </c>
      <c r="C54" s="241"/>
      <c r="D54" s="242"/>
      <c r="E54" s="242"/>
      <c r="F54" s="305" t="s">
        <v>24</v>
      </c>
      <c r="G54" s="241"/>
      <c r="H54" s="242"/>
      <c r="I54" s="242"/>
      <c r="J54" s="242"/>
      <c r="K54" s="242"/>
      <c r="L54" s="242"/>
      <c r="M54" s="242"/>
      <c r="N54" s="242"/>
      <c r="O54" s="305" t="s">
        <v>39</v>
      </c>
      <c r="P54" s="241"/>
      <c r="Q54" s="242"/>
      <c r="R54" s="243"/>
      <c r="S54" s="305" t="s">
        <v>26</v>
      </c>
    </row>
    <row r="55" spans="2:33" s="136" customFormat="1" ht="15" customHeight="1" x14ac:dyDescent="0.25">
      <c r="B55" s="175" t="s">
        <v>34</v>
      </c>
      <c r="C55" s="220"/>
      <c r="D55" s="221"/>
      <c r="E55" s="221"/>
      <c r="F55" s="306"/>
      <c r="G55" s="222"/>
      <c r="H55" s="223"/>
      <c r="I55" s="223"/>
      <c r="J55" s="223"/>
      <c r="K55" s="223"/>
      <c r="L55" s="223"/>
      <c r="M55" s="223"/>
      <c r="N55" s="223"/>
      <c r="O55" s="306"/>
      <c r="P55" s="222"/>
      <c r="Q55" s="223"/>
      <c r="R55" s="223"/>
      <c r="S55" s="306"/>
    </row>
    <row r="56" spans="2:33" s="136" customFormat="1" ht="15" customHeight="1" x14ac:dyDescent="0.25">
      <c r="B56" s="179" t="s">
        <v>62</v>
      </c>
      <c r="C56" s="180" t="s">
        <v>57</v>
      </c>
      <c r="D56" s="180" t="s">
        <v>13</v>
      </c>
      <c r="E56" s="180" t="s">
        <v>0</v>
      </c>
      <c r="F56" s="307"/>
      <c r="G56" s="224" t="s">
        <v>14</v>
      </c>
      <c r="H56" s="224" t="s">
        <v>15</v>
      </c>
      <c r="I56" s="224" t="s">
        <v>6</v>
      </c>
      <c r="J56" s="224" t="s">
        <v>5</v>
      </c>
      <c r="K56" s="224" t="s">
        <v>1</v>
      </c>
      <c r="L56" s="181" t="s">
        <v>22</v>
      </c>
      <c r="M56" s="183" t="s">
        <v>23</v>
      </c>
      <c r="N56" s="181" t="s">
        <v>48</v>
      </c>
      <c r="O56" s="307"/>
      <c r="P56" s="224" t="s">
        <v>4</v>
      </c>
      <c r="Q56" s="225" t="s">
        <v>2</v>
      </c>
      <c r="R56" s="224" t="s">
        <v>16</v>
      </c>
      <c r="S56" s="307"/>
    </row>
    <row r="57" spans="2:33" s="136" customFormat="1" x14ac:dyDescent="0.25">
      <c r="B57" s="185" t="s">
        <v>28</v>
      </c>
      <c r="C57" s="190"/>
      <c r="D57" s="188"/>
      <c r="E57" s="188"/>
      <c r="F57" s="244"/>
      <c r="G57" s="188"/>
      <c r="H57" s="190"/>
      <c r="I57" s="188"/>
      <c r="J57" s="188"/>
      <c r="K57" s="188"/>
      <c r="L57" s="188"/>
      <c r="M57" s="188"/>
      <c r="N57" s="188"/>
      <c r="O57" s="187"/>
      <c r="P57" s="190"/>
      <c r="Q57" s="188"/>
      <c r="R57" s="192"/>
      <c r="S57" s="192"/>
    </row>
    <row r="58" spans="2:33" s="136" customFormat="1" x14ac:dyDescent="0.25">
      <c r="B58" s="193" t="s">
        <v>21</v>
      </c>
      <c r="C58" s="300">
        <f>ROUND(B14*C170,6)</f>
        <v>0.33373599999999998</v>
      </c>
      <c r="D58" s="300">
        <f>ROUND(B14*C171,6)</f>
        <v>4.4595999999999997E-2</v>
      </c>
      <c r="E58" s="300">
        <f>C172</f>
        <v>7.9459999999999999E-3</v>
      </c>
      <c r="F58" s="308">
        <f>SUM(C58:E63)</f>
        <v>0.38627800000000001</v>
      </c>
      <c r="G58" s="299" t="s">
        <v>25</v>
      </c>
      <c r="H58" s="245">
        <f t="shared" ref="H58:H63" si="4">E177</f>
        <v>0</v>
      </c>
      <c r="I58" s="300">
        <f>ROUND(B14*E183,6)</f>
        <v>0.128966</v>
      </c>
      <c r="J58" s="300">
        <f>C184</f>
        <v>1.186E-3</v>
      </c>
      <c r="K58" s="300">
        <f>C185</f>
        <v>1.4455000000000001E-2</v>
      </c>
      <c r="L58" s="299" t="s">
        <v>25</v>
      </c>
      <c r="M58" s="299" t="s">
        <v>25</v>
      </c>
      <c r="N58" s="299" t="s">
        <v>25</v>
      </c>
      <c r="O58" s="187">
        <f>H58+I58+J58+K58</f>
        <v>0.14460699999999999</v>
      </c>
      <c r="P58" s="314">
        <f>C191</f>
        <v>1.2695E-2</v>
      </c>
      <c r="Q58" s="194">
        <f t="shared" ref="Q58:Q63" si="5">C192</f>
        <v>0</v>
      </c>
      <c r="R58" s="300">
        <f>C198</f>
        <v>4.6379999999999998E-3</v>
      </c>
      <c r="S58" s="187">
        <f>+P58+Q58+R58</f>
        <v>1.7333000000000001E-2</v>
      </c>
    </row>
    <row r="59" spans="2:33" s="136" customFormat="1" x14ac:dyDescent="0.25">
      <c r="B59" s="193" t="s">
        <v>47</v>
      </c>
      <c r="C59" s="300"/>
      <c r="D59" s="300"/>
      <c r="E59" s="300"/>
      <c r="F59" s="308"/>
      <c r="G59" s="299"/>
      <c r="H59" s="245">
        <f t="shared" si="4"/>
        <v>9.5524999999999999E-2</v>
      </c>
      <c r="I59" s="300"/>
      <c r="J59" s="300"/>
      <c r="K59" s="300"/>
      <c r="L59" s="299"/>
      <c r="M59" s="299"/>
      <c r="N59" s="299"/>
      <c r="O59" s="187">
        <f>H59+I58+J58+K58</f>
        <v>0.24013199999999998</v>
      </c>
      <c r="P59" s="314"/>
      <c r="Q59" s="194">
        <f t="shared" si="5"/>
        <v>4.6199999999999998E-2</v>
      </c>
      <c r="R59" s="300"/>
      <c r="S59" s="187">
        <f>+P58+Q59+R58</f>
        <v>6.3532999999999992E-2</v>
      </c>
    </row>
    <row r="60" spans="2:33" s="136" customFormat="1" x14ac:dyDescent="0.25">
      <c r="B60" s="193" t="s">
        <v>7</v>
      </c>
      <c r="C60" s="300"/>
      <c r="D60" s="300"/>
      <c r="E60" s="300"/>
      <c r="F60" s="308"/>
      <c r="G60" s="299"/>
      <c r="H60" s="245">
        <f t="shared" si="4"/>
        <v>8.7431999999999996E-2</v>
      </c>
      <c r="I60" s="300"/>
      <c r="J60" s="300"/>
      <c r="K60" s="300"/>
      <c r="L60" s="299"/>
      <c r="M60" s="299"/>
      <c r="N60" s="299"/>
      <c r="O60" s="187">
        <f>H60+I58+J58+K58</f>
        <v>0.23203899999999997</v>
      </c>
      <c r="P60" s="314"/>
      <c r="Q60" s="194">
        <f t="shared" si="5"/>
        <v>2.7300000000000001E-2</v>
      </c>
      <c r="R60" s="300"/>
      <c r="S60" s="187">
        <f>+P58+Q60+R58</f>
        <v>4.4633000000000006E-2</v>
      </c>
    </row>
    <row r="61" spans="2:33" s="136" customFormat="1" x14ac:dyDescent="0.25">
      <c r="B61" s="193" t="s">
        <v>8</v>
      </c>
      <c r="C61" s="300"/>
      <c r="D61" s="300"/>
      <c r="E61" s="300"/>
      <c r="F61" s="308"/>
      <c r="G61" s="299"/>
      <c r="H61" s="245">
        <f t="shared" si="4"/>
        <v>8.7799999999999989E-2</v>
      </c>
      <c r="I61" s="300"/>
      <c r="J61" s="300"/>
      <c r="K61" s="300"/>
      <c r="L61" s="299"/>
      <c r="M61" s="299"/>
      <c r="N61" s="299"/>
      <c r="O61" s="187">
        <f>H61+I58+J58+K58</f>
        <v>0.23240699999999997</v>
      </c>
      <c r="P61" s="314"/>
      <c r="Q61" s="194">
        <f t="shared" si="5"/>
        <v>2.2100000000000002E-2</v>
      </c>
      <c r="R61" s="300"/>
      <c r="S61" s="187">
        <f>+P58+Q61+R58</f>
        <v>3.9432999999999996E-2</v>
      </c>
    </row>
    <row r="62" spans="2:33" s="136" customFormat="1" x14ac:dyDescent="0.25">
      <c r="B62" s="193" t="s">
        <v>9</v>
      </c>
      <c r="C62" s="300"/>
      <c r="D62" s="300"/>
      <c r="E62" s="300"/>
      <c r="F62" s="308"/>
      <c r="G62" s="299"/>
      <c r="H62" s="245">
        <f t="shared" si="4"/>
        <v>6.5604999999999997E-2</v>
      </c>
      <c r="I62" s="300"/>
      <c r="J62" s="300"/>
      <c r="K62" s="300"/>
      <c r="L62" s="299"/>
      <c r="M62" s="299"/>
      <c r="N62" s="299"/>
      <c r="O62" s="187">
        <f>H62+I58+J58+K58</f>
        <v>0.21021199999999998</v>
      </c>
      <c r="P62" s="314"/>
      <c r="Q62" s="194">
        <f t="shared" si="5"/>
        <v>1.5800000000000002E-2</v>
      </c>
      <c r="R62" s="300"/>
      <c r="S62" s="187">
        <f>+P58+Q62+R58</f>
        <v>3.3132999999999996E-2</v>
      </c>
    </row>
    <row r="63" spans="2:33" s="136" customFormat="1" x14ac:dyDescent="0.25">
      <c r="B63" s="193" t="s">
        <v>10</v>
      </c>
      <c r="C63" s="301"/>
      <c r="D63" s="301"/>
      <c r="E63" s="301"/>
      <c r="F63" s="309"/>
      <c r="G63" s="304"/>
      <c r="H63" s="245">
        <f t="shared" si="4"/>
        <v>3.3231000000000004E-2</v>
      </c>
      <c r="I63" s="301"/>
      <c r="J63" s="301"/>
      <c r="K63" s="301"/>
      <c r="L63" s="304"/>
      <c r="M63" s="304"/>
      <c r="N63" s="304"/>
      <c r="O63" s="187">
        <f>H63+I58+J58+K58</f>
        <v>0.177838</v>
      </c>
      <c r="P63" s="315"/>
      <c r="Q63" s="196">
        <f t="shared" si="5"/>
        <v>6.6E-3</v>
      </c>
      <c r="R63" s="301"/>
      <c r="S63" s="187">
        <f>+P58+Q63+R58</f>
        <v>2.3932999999999999E-2</v>
      </c>
    </row>
    <row r="64" spans="2:33" s="136" customFormat="1" x14ac:dyDescent="0.25">
      <c r="B64" s="197" t="s">
        <v>27</v>
      </c>
      <c r="C64" s="198"/>
      <c r="D64" s="199"/>
      <c r="E64" s="198"/>
      <c r="F64" s="201"/>
      <c r="G64" s="234"/>
      <c r="H64" s="198"/>
      <c r="I64" s="199"/>
      <c r="J64" s="198"/>
      <c r="K64" s="198"/>
      <c r="L64" s="198"/>
      <c r="M64" s="198"/>
      <c r="N64" s="198"/>
      <c r="O64" s="201"/>
      <c r="P64" s="198"/>
      <c r="Q64" s="199"/>
      <c r="R64" s="200"/>
      <c r="S64" s="200"/>
    </row>
    <row r="65" spans="2:19" s="136" customFormat="1" x14ac:dyDescent="0.25">
      <c r="B65" s="202" t="s">
        <v>19</v>
      </c>
      <c r="C65" s="299" t="s">
        <v>25</v>
      </c>
      <c r="D65" s="299" t="s">
        <v>25</v>
      </c>
      <c r="E65" s="297">
        <f>D172</f>
        <v>63.36</v>
      </c>
      <c r="F65" s="302">
        <f>SUM(C65:E67)</f>
        <v>63.36</v>
      </c>
      <c r="G65" s="204">
        <f>E174</f>
        <v>73.39</v>
      </c>
      <c r="H65" s="299" t="s">
        <v>25</v>
      </c>
      <c r="I65" s="299" t="s">
        <v>25</v>
      </c>
      <c r="J65" s="299" t="s">
        <v>25</v>
      </c>
      <c r="K65" s="299" t="s">
        <v>25</v>
      </c>
      <c r="L65" s="297">
        <f>E186</f>
        <v>0</v>
      </c>
      <c r="M65" s="297">
        <f>E187</f>
        <v>0</v>
      </c>
      <c r="N65" s="297">
        <f>E188</f>
        <v>0</v>
      </c>
      <c r="O65" s="205">
        <f>G65+L65+M65+N65</f>
        <v>73.39</v>
      </c>
      <c r="P65" s="299" t="s">
        <v>25</v>
      </c>
      <c r="Q65" s="297">
        <f>D192</f>
        <v>-26.13</v>
      </c>
      <c r="R65" s="299" t="s">
        <v>25</v>
      </c>
      <c r="S65" s="302">
        <f>Q65</f>
        <v>-26.13</v>
      </c>
    </row>
    <row r="66" spans="2:19" s="136" customFormat="1" x14ac:dyDescent="0.25">
      <c r="B66" s="202" t="s">
        <v>17</v>
      </c>
      <c r="C66" s="300"/>
      <c r="D66" s="300"/>
      <c r="E66" s="297"/>
      <c r="F66" s="302"/>
      <c r="G66" s="204">
        <f>E175</f>
        <v>468.45000000000005</v>
      </c>
      <c r="H66" s="300"/>
      <c r="I66" s="300"/>
      <c r="J66" s="300"/>
      <c r="K66" s="300"/>
      <c r="L66" s="297"/>
      <c r="M66" s="297"/>
      <c r="N66" s="297"/>
      <c r="O66" s="205">
        <f>G66+L65+M65+N65</f>
        <v>468.45000000000005</v>
      </c>
      <c r="P66" s="300"/>
      <c r="Q66" s="297"/>
      <c r="R66" s="300"/>
      <c r="S66" s="302"/>
    </row>
    <row r="67" spans="2:19" s="136" customFormat="1" x14ac:dyDescent="0.25">
      <c r="B67" s="206" t="s">
        <v>18</v>
      </c>
      <c r="C67" s="301"/>
      <c r="D67" s="301"/>
      <c r="E67" s="298"/>
      <c r="F67" s="303"/>
      <c r="G67" s="208">
        <f>E176</f>
        <v>1152.93</v>
      </c>
      <c r="H67" s="301"/>
      <c r="I67" s="301"/>
      <c r="J67" s="301"/>
      <c r="K67" s="301"/>
      <c r="L67" s="298"/>
      <c r="M67" s="298"/>
      <c r="N67" s="298"/>
      <c r="O67" s="209">
        <f>G67+L65+M65+N65</f>
        <v>1152.93</v>
      </c>
      <c r="P67" s="301"/>
      <c r="Q67" s="298"/>
      <c r="R67" s="301"/>
      <c r="S67" s="303"/>
    </row>
    <row r="68" spans="2:19" s="136" customFormat="1" ht="25.5" customHeight="1" x14ac:dyDescent="0.25">
      <c r="B68" s="59" t="s">
        <v>32</v>
      </c>
      <c r="C68" s="294" t="s">
        <v>33</v>
      </c>
      <c r="D68" s="295"/>
      <c r="E68" s="295"/>
      <c r="F68" s="295"/>
      <c r="G68" s="295"/>
      <c r="H68" s="295"/>
      <c r="I68" s="295"/>
      <c r="J68" s="295"/>
      <c r="K68" s="295"/>
      <c r="L68" s="295"/>
      <c r="M68" s="295"/>
      <c r="N68" s="295"/>
      <c r="O68" s="295"/>
      <c r="P68" s="295"/>
      <c r="Q68" s="295"/>
      <c r="R68" s="295"/>
      <c r="S68" s="296"/>
    </row>
    <row r="69" spans="2:19" s="136" customFormat="1" x14ac:dyDescent="0.25">
      <c r="B69" s="235" t="s">
        <v>20</v>
      </c>
      <c r="C69" s="236"/>
      <c r="D69" s="236"/>
      <c r="E69" s="236"/>
      <c r="F69" s="237"/>
      <c r="G69" s="236"/>
      <c r="H69" s="236"/>
      <c r="I69" s="236"/>
      <c r="J69" s="236"/>
      <c r="K69" s="236"/>
      <c r="L69" s="236"/>
      <c r="M69" s="236"/>
      <c r="N69" s="236"/>
      <c r="O69" s="237"/>
      <c r="P69" s="236"/>
      <c r="Q69" s="236"/>
    </row>
    <row r="70" spans="2:19" x14ac:dyDescent="0.25">
      <c r="F70" s="214"/>
      <c r="G70" s="214"/>
      <c r="H70" s="214"/>
      <c r="I70" s="214"/>
      <c r="J70" s="214"/>
      <c r="K70" s="214"/>
      <c r="L70" s="214"/>
      <c r="M70" s="214"/>
      <c r="N70" s="214"/>
      <c r="O70" s="214"/>
      <c r="P70" s="214"/>
      <c r="Q70" s="214"/>
      <c r="R70" s="214"/>
      <c r="S70" s="214"/>
    </row>
    <row r="71" spans="2:19" ht="24" customHeight="1" x14ac:dyDescent="0.25">
      <c r="B71" s="169" t="s">
        <v>43</v>
      </c>
      <c r="F71" s="214"/>
      <c r="G71" s="214"/>
      <c r="H71" s="214"/>
      <c r="I71" s="214"/>
      <c r="J71" s="214"/>
      <c r="K71" s="214"/>
      <c r="L71" s="214"/>
      <c r="M71" s="214"/>
      <c r="N71" s="214"/>
      <c r="O71" s="214"/>
      <c r="P71" s="214"/>
      <c r="Q71" s="214"/>
      <c r="R71" s="214"/>
      <c r="S71" s="214"/>
    </row>
    <row r="72" spans="2:19" s="136" customFormat="1" ht="15" customHeight="1" x14ac:dyDescent="0.25">
      <c r="B72" s="170" t="s">
        <v>30</v>
      </c>
      <c r="C72" s="173"/>
      <c r="D72" s="174"/>
      <c r="E72" s="174"/>
      <c r="F72" s="305" t="s">
        <v>24</v>
      </c>
      <c r="G72" s="218"/>
      <c r="H72" s="219"/>
      <c r="I72" s="219"/>
      <c r="J72" s="219"/>
      <c r="K72" s="219"/>
      <c r="L72" s="219"/>
      <c r="M72" s="219"/>
      <c r="N72" s="219"/>
      <c r="O72" s="305" t="s">
        <v>39</v>
      </c>
      <c r="P72" s="218"/>
      <c r="Q72" s="219"/>
      <c r="R72" s="219"/>
      <c r="S72" s="305" t="s">
        <v>26</v>
      </c>
    </row>
    <row r="73" spans="2:19" s="136" customFormat="1" ht="15" customHeight="1" x14ac:dyDescent="0.25">
      <c r="B73" s="175" t="s">
        <v>35</v>
      </c>
      <c r="C73" s="220"/>
      <c r="D73" s="221"/>
      <c r="E73" s="221"/>
      <c r="F73" s="306"/>
      <c r="G73" s="222"/>
      <c r="H73" s="223"/>
      <c r="I73" s="223"/>
      <c r="J73" s="223"/>
      <c r="K73" s="223"/>
      <c r="L73" s="223"/>
      <c r="M73" s="223"/>
      <c r="N73" s="223"/>
      <c r="O73" s="306"/>
      <c r="P73" s="222"/>
      <c r="Q73" s="223"/>
      <c r="R73" s="223"/>
      <c r="S73" s="306"/>
    </row>
    <row r="74" spans="2:19" s="136" customFormat="1" ht="15" customHeight="1" x14ac:dyDescent="0.25">
      <c r="B74" s="179" t="s">
        <v>62</v>
      </c>
      <c r="C74" s="180" t="s">
        <v>57</v>
      </c>
      <c r="D74" s="180" t="s">
        <v>13</v>
      </c>
      <c r="E74" s="180" t="s">
        <v>0</v>
      </c>
      <c r="F74" s="307"/>
      <c r="G74" s="224" t="s">
        <v>14</v>
      </c>
      <c r="H74" s="224" t="s">
        <v>15</v>
      </c>
      <c r="I74" s="224" t="s">
        <v>6</v>
      </c>
      <c r="J74" s="224" t="s">
        <v>5</v>
      </c>
      <c r="K74" s="224" t="s">
        <v>1</v>
      </c>
      <c r="L74" s="181" t="s">
        <v>22</v>
      </c>
      <c r="M74" s="183" t="s">
        <v>23</v>
      </c>
      <c r="N74" s="181" t="s">
        <v>48</v>
      </c>
      <c r="O74" s="307"/>
      <c r="P74" s="224" t="s">
        <v>4</v>
      </c>
      <c r="Q74" s="225" t="s">
        <v>2</v>
      </c>
      <c r="R74" s="224" t="s">
        <v>16</v>
      </c>
      <c r="S74" s="307"/>
    </row>
    <row r="75" spans="2:19" s="136" customFormat="1" x14ac:dyDescent="0.25">
      <c r="B75" s="185" t="s">
        <v>28</v>
      </c>
      <c r="C75" s="190"/>
      <c r="D75" s="188"/>
      <c r="E75" s="188"/>
      <c r="F75" s="244"/>
      <c r="G75" s="188"/>
      <c r="H75" s="190"/>
      <c r="I75" s="188"/>
      <c r="J75" s="188"/>
      <c r="K75" s="188"/>
      <c r="L75" s="188"/>
      <c r="M75" s="188"/>
      <c r="N75" s="188"/>
      <c r="O75" s="187"/>
      <c r="P75" s="190"/>
      <c r="Q75" s="188"/>
      <c r="R75" s="192"/>
      <c r="S75" s="192"/>
    </row>
    <row r="76" spans="2:19" s="136" customFormat="1" x14ac:dyDescent="0.25">
      <c r="B76" s="193" t="s">
        <v>21</v>
      </c>
      <c r="C76" s="300">
        <f>ROUND(B14*C170,6)</f>
        <v>0.33373599999999998</v>
      </c>
      <c r="D76" s="300">
        <f>ROUND(B14*C171,6)</f>
        <v>4.4595999999999997E-2</v>
      </c>
      <c r="E76" s="300">
        <f>C172</f>
        <v>7.9459999999999999E-3</v>
      </c>
      <c r="F76" s="308">
        <f>SUM(C76:E81)</f>
        <v>0.38627800000000001</v>
      </c>
      <c r="G76" s="299" t="s">
        <v>25</v>
      </c>
      <c r="H76" s="245">
        <f t="shared" ref="H76:H81" si="6">F177</f>
        <v>0</v>
      </c>
      <c r="I76" s="300">
        <f>ROUND(B14*F183,6)</f>
        <v>0.128966</v>
      </c>
      <c r="J76" s="300">
        <f>C184</f>
        <v>1.186E-3</v>
      </c>
      <c r="K76" s="300">
        <f>C185</f>
        <v>1.4455000000000001E-2</v>
      </c>
      <c r="L76" s="299" t="s">
        <v>25</v>
      </c>
      <c r="M76" s="299" t="s">
        <v>25</v>
      </c>
      <c r="N76" s="299" t="s">
        <v>25</v>
      </c>
      <c r="O76" s="187">
        <f>H76+I76+J76+K76</f>
        <v>0.14460699999999999</v>
      </c>
      <c r="P76" s="314">
        <f>C191</f>
        <v>1.2695E-2</v>
      </c>
      <c r="Q76" s="194">
        <f t="shared" ref="Q76:Q81" si="7">C192</f>
        <v>0</v>
      </c>
      <c r="R76" s="300">
        <f>C198</f>
        <v>4.6379999999999998E-3</v>
      </c>
      <c r="S76" s="187">
        <f>+P76+Q76+R76</f>
        <v>1.7333000000000001E-2</v>
      </c>
    </row>
    <row r="77" spans="2:19" s="136" customFormat="1" x14ac:dyDescent="0.25">
      <c r="B77" s="193" t="s">
        <v>47</v>
      </c>
      <c r="C77" s="300"/>
      <c r="D77" s="300"/>
      <c r="E77" s="300"/>
      <c r="F77" s="308"/>
      <c r="G77" s="299"/>
      <c r="H77" s="245">
        <f t="shared" si="6"/>
        <v>0.11729200000000001</v>
      </c>
      <c r="I77" s="300"/>
      <c r="J77" s="300"/>
      <c r="K77" s="300"/>
      <c r="L77" s="299"/>
      <c r="M77" s="299"/>
      <c r="N77" s="299"/>
      <c r="O77" s="187">
        <f>H77+I76+J76+K76</f>
        <v>0.26189899999999999</v>
      </c>
      <c r="P77" s="314"/>
      <c r="Q77" s="194">
        <f t="shared" si="7"/>
        <v>4.6199999999999998E-2</v>
      </c>
      <c r="R77" s="300"/>
      <c r="S77" s="187">
        <f>+P76+Q77+R76</f>
        <v>6.3532999999999992E-2</v>
      </c>
    </row>
    <row r="78" spans="2:19" s="136" customFormat="1" x14ac:dyDescent="0.25">
      <c r="B78" s="193" t="s">
        <v>7</v>
      </c>
      <c r="C78" s="300"/>
      <c r="D78" s="300"/>
      <c r="E78" s="300"/>
      <c r="F78" s="308"/>
      <c r="G78" s="299"/>
      <c r="H78" s="245">
        <f t="shared" si="6"/>
        <v>0.107354</v>
      </c>
      <c r="I78" s="300"/>
      <c r="J78" s="300"/>
      <c r="K78" s="300"/>
      <c r="L78" s="299"/>
      <c r="M78" s="299"/>
      <c r="N78" s="299"/>
      <c r="O78" s="187">
        <f>H78+I76+J76+K76</f>
        <v>0.25196099999999999</v>
      </c>
      <c r="P78" s="314"/>
      <c r="Q78" s="194">
        <f t="shared" si="7"/>
        <v>2.7300000000000001E-2</v>
      </c>
      <c r="R78" s="300"/>
      <c r="S78" s="187">
        <f>+P76+Q78+R76</f>
        <v>4.4633000000000006E-2</v>
      </c>
    </row>
    <row r="79" spans="2:19" s="136" customFormat="1" x14ac:dyDescent="0.25">
      <c r="B79" s="193" t="s">
        <v>8</v>
      </c>
      <c r="C79" s="300"/>
      <c r="D79" s="300"/>
      <c r="E79" s="300"/>
      <c r="F79" s="308"/>
      <c r="G79" s="299"/>
      <c r="H79" s="245">
        <f t="shared" si="6"/>
        <v>0.107806</v>
      </c>
      <c r="I79" s="300"/>
      <c r="J79" s="300"/>
      <c r="K79" s="300"/>
      <c r="L79" s="299"/>
      <c r="M79" s="299"/>
      <c r="N79" s="299"/>
      <c r="O79" s="187">
        <f>H79+I76+J76+K76</f>
        <v>0.252413</v>
      </c>
      <c r="P79" s="314"/>
      <c r="Q79" s="194">
        <f t="shared" si="7"/>
        <v>2.2100000000000002E-2</v>
      </c>
      <c r="R79" s="300"/>
      <c r="S79" s="187">
        <f>+P76+Q79+R76</f>
        <v>3.9432999999999996E-2</v>
      </c>
    </row>
    <row r="80" spans="2:19" s="136" customFormat="1" x14ac:dyDescent="0.25">
      <c r="B80" s="193" t="s">
        <v>9</v>
      </c>
      <c r="C80" s="300"/>
      <c r="D80" s="300"/>
      <c r="E80" s="300"/>
      <c r="F80" s="308"/>
      <c r="G80" s="299"/>
      <c r="H80" s="245">
        <f t="shared" si="6"/>
        <v>8.0554000000000001E-2</v>
      </c>
      <c r="I80" s="300"/>
      <c r="J80" s="300"/>
      <c r="K80" s="300"/>
      <c r="L80" s="299"/>
      <c r="M80" s="299"/>
      <c r="N80" s="299"/>
      <c r="O80" s="187">
        <f>H80+I76+J76+K76</f>
        <v>0.22516099999999997</v>
      </c>
      <c r="P80" s="314"/>
      <c r="Q80" s="194">
        <f t="shared" si="7"/>
        <v>1.5800000000000002E-2</v>
      </c>
      <c r="R80" s="300"/>
      <c r="S80" s="187">
        <f>+P76+Q80+R76</f>
        <v>3.3132999999999996E-2</v>
      </c>
    </row>
    <row r="81" spans="2:19" s="136" customFormat="1" x14ac:dyDescent="0.25">
      <c r="B81" s="193" t="s">
        <v>10</v>
      </c>
      <c r="C81" s="301"/>
      <c r="D81" s="301"/>
      <c r="E81" s="301"/>
      <c r="F81" s="309"/>
      <c r="G81" s="304"/>
      <c r="H81" s="245">
        <f t="shared" si="6"/>
        <v>4.0804E-2</v>
      </c>
      <c r="I81" s="301"/>
      <c r="J81" s="301"/>
      <c r="K81" s="301"/>
      <c r="L81" s="304"/>
      <c r="M81" s="304"/>
      <c r="N81" s="304"/>
      <c r="O81" s="187">
        <f>H81+I76+J76+K76</f>
        <v>0.18541099999999999</v>
      </c>
      <c r="P81" s="315"/>
      <c r="Q81" s="196">
        <f t="shared" si="7"/>
        <v>6.6E-3</v>
      </c>
      <c r="R81" s="301"/>
      <c r="S81" s="187">
        <f>+P76+Q81+R76</f>
        <v>2.3932999999999999E-2</v>
      </c>
    </row>
    <row r="82" spans="2:19" s="136" customFormat="1" x14ac:dyDescent="0.25">
      <c r="B82" s="197" t="s">
        <v>27</v>
      </c>
      <c r="C82" s="198"/>
      <c r="D82" s="199"/>
      <c r="E82" s="198"/>
      <c r="F82" s="201"/>
      <c r="G82" s="234"/>
      <c r="H82" s="198"/>
      <c r="I82" s="199"/>
      <c r="J82" s="198"/>
      <c r="K82" s="198"/>
      <c r="L82" s="198"/>
      <c r="M82" s="198"/>
      <c r="N82" s="198"/>
      <c r="O82" s="201"/>
      <c r="P82" s="198"/>
      <c r="Q82" s="199"/>
      <c r="R82" s="200"/>
      <c r="S82" s="200"/>
    </row>
    <row r="83" spans="2:19" s="136" customFormat="1" x14ac:dyDescent="0.25">
      <c r="B83" s="202" t="s">
        <v>19</v>
      </c>
      <c r="C83" s="299" t="s">
        <v>25</v>
      </c>
      <c r="D83" s="299" t="s">
        <v>25</v>
      </c>
      <c r="E83" s="297">
        <f>D172</f>
        <v>63.36</v>
      </c>
      <c r="F83" s="302">
        <f>SUM(C83:E85)</f>
        <v>63.36</v>
      </c>
      <c r="G83" s="204">
        <f>F174</f>
        <v>65.88</v>
      </c>
      <c r="H83" s="299" t="s">
        <v>25</v>
      </c>
      <c r="I83" s="299" t="s">
        <v>25</v>
      </c>
      <c r="J83" s="299" t="s">
        <v>25</v>
      </c>
      <c r="K83" s="299" t="s">
        <v>25</v>
      </c>
      <c r="L83" s="297">
        <f>F186</f>
        <v>0</v>
      </c>
      <c r="M83" s="297">
        <f>F187</f>
        <v>0</v>
      </c>
      <c r="N83" s="297">
        <f>F188</f>
        <v>0</v>
      </c>
      <c r="O83" s="205">
        <f>G83+L83+M83+N83</f>
        <v>65.88</v>
      </c>
      <c r="P83" s="299" t="s">
        <v>25</v>
      </c>
      <c r="Q83" s="297">
        <f>D192</f>
        <v>-26.13</v>
      </c>
      <c r="R83" s="299" t="s">
        <v>25</v>
      </c>
      <c r="S83" s="302">
        <f>Q83</f>
        <v>-26.13</v>
      </c>
    </row>
    <row r="84" spans="2:19" s="136" customFormat="1" x14ac:dyDescent="0.25">
      <c r="B84" s="202" t="s">
        <v>17</v>
      </c>
      <c r="C84" s="300"/>
      <c r="D84" s="300"/>
      <c r="E84" s="297"/>
      <c r="F84" s="302"/>
      <c r="G84" s="204">
        <f>F175</f>
        <v>460.09000000000003</v>
      </c>
      <c r="H84" s="300"/>
      <c r="I84" s="300"/>
      <c r="J84" s="300"/>
      <c r="K84" s="300"/>
      <c r="L84" s="297"/>
      <c r="M84" s="297"/>
      <c r="N84" s="297"/>
      <c r="O84" s="205">
        <f>G84+L83+M83+N83</f>
        <v>460.09000000000003</v>
      </c>
      <c r="P84" s="300"/>
      <c r="Q84" s="297"/>
      <c r="R84" s="300"/>
      <c r="S84" s="302"/>
    </row>
    <row r="85" spans="2:19" s="136" customFormat="1" x14ac:dyDescent="0.25">
      <c r="B85" s="206" t="s">
        <v>18</v>
      </c>
      <c r="C85" s="301"/>
      <c r="D85" s="301"/>
      <c r="E85" s="298"/>
      <c r="F85" s="303"/>
      <c r="G85" s="208">
        <f>F176</f>
        <v>960.54000000000008</v>
      </c>
      <c r="H85" s="301"/>
      <c r="I85" s="301"/>
      <c r="J85" s="301"/>
      <c r="K85" s="301"/>
      <c r="L85" s="298"/>
      <c r="M85" s="298"/>
      <c r="N85" s="298"/>
      <c r="O85" s="209">
        <f>G85+L83+M83+N83</f>
        <v>960.54000000000008</v>
      </c>
      <c r="P85" s="301"/>
      <c r="Q85" s="298"/>
      <c r="R85" s="301"/>
      <c r="S85" s="303"/>
    </row>
    <row r="86" spans="2:19" s="136" customFormat="1" ht="25.5" customHeight="1" x14ac:dyDescent="0.25">
      <c r="B86" s="59" t="s">
        <v>32</v>
      </c>
      <c r="C86" s="294" t="s">
        <v>33</v>
      </c>
      <c r="D86" s="295"/>
      <c r="E86" s="295"/>
      <c r="F86" s="295"/>
      <c r="G86" s="295"/>
      <c r="H86" s="295"/>
      <c r="I86" s="295"/>
      <c r="J86" s="295"/>
      <c r="K86" s="295"/>
      <c r="L86" s="295"/>
      <c r="M86" s="295"/>
      <c r="N86" s="295"/>
      <c r="O86" s="295"/>
      <c r="P86" s="295"/>
      <c r="Q86" s="295"/>
      <c r="R86" s="295"/>
      <c r="S86" s="296"/>
    </row>
    <row r="87" spans="2:19" s="136" customFormat="1" x14ac:dyDescent="0.25">
      <c r="B87" s="235" t="s">
        <v>20</v>
      </c>
      <c r="C87" s="236"/>
      <c r="D87" s="236"/>
      <c r="E87" s="236"/>
      <c r="F87" s="237"/>
      <c r="G87" s="236"/>
      <c r="H87" s="236"/>
      <c r="I87" s="236"/>
      <c r="J87" s="236"/>
      <c r="K87" s="236"/>
      <c r="L87" s="236"/>
      <c r="M87" s="236"/>
      <c r="N87" s="236"/>
      <c r="O87" s="237"/>
      <c r="P87" s="236"/>
      <c r="Q87" s="236"/>
    </row>
    <row r="88" spans="2:19" x14ac:dyDescent="0.25">
      <c r="F88" s="214"/>
      <c r="G88" s="214"/>
      <c r="H88" s="214"/>
      <c r="I88" s="214"/>
      <c r="J88" s="214"/>
      <c r="K88" s="214"/>
      <c r="L88" s="214"/>
      <c r="M88" s="214"/>
      <c r="N88" s="214"/>
      <c r="O88" s="214"/>
      <c r="P88" s="214"/>
      <c r="Q88" s="214"/>
      <c r="R88" s="214"/>
      <c r="S88" s="214"/>
    </row>
    <row r="89" spans="2:19" ht="24" customHeight="1" x14ac:dyDescent="0.25">
      <c r="B89" s="169" t="s">
        <v>44</v>
      </c>
      <c r="C89" s="215"/>
      <c r="D89" s="215"/>
      <c r="E89" s="215"/>
      <c r="F89" s="214"/>
      <c r="G89" s="214"/>
      <c r="H89" s="214"/>
      <c r="I89" s="214"/>
      <c r="J89" s="214"/>
      <c r="K89" s="214"/>
      <c r="L89" s="214"/>
      <c r="M89" s="214"/>
      <c r="N89" s="214"/>
      <c r="O89" s="214"/>
      <c r="P89" s="214"/>
      <c r="Q89" s="214"/>
      <c r="R89" s="214"/>
      <c r="S89" s="214"/>
    </row>
    <row r="90" spans="2:19" s="136" customFormat="1" ht="15" customHeight="1" x14ac:dyDescent="0.25">
      <c r="B90" s="246" t="s">
        <v>30</v>
      </c>
      <c r="C90" s="216"/>
      <c r="D90" s="217"/>
      <c r="E90" s="217"/>
      <c r="F90" s="305" t="s">
        <v>24</v>
      </c>
      <c r="G90" s="218"/>
      <c r="H90" s="219"/>
      <c r="I90" s="219"/>
      <c r="J90" s="219"/>
      <c r="K90" s="219"/>
      <c r="L90" s="219"/>
      <c r="M90" s="219"/>
      <c r="N90" s="219"/>
      <c r="O90" s="305" t="s">
        <v>39</v>
      </c>
      <c r="P90" s="218"/>
      <c r="Q90" s="219"/>
      <c r="R90" s="219"/>
      <c r="S90" s="305" t="s">
        <v>26</v>
      </c>
    </row>
    <row r="91" spans="2:19" s="136" customFormat="1" ht="15" customHeight="1" x14ac:dyDescent="0.25">
      <c r="B91" s="247" t="s">
        <v>36</v>
      </c>
      <c r="C91" s="220"/>
      <c r="D91" s="221"/>
      <c r="E91" s="221"/>
      <c r="F91" s="306"/>
      <c r="G91" s="222"/>
      <c r="H91" s="223"/>
      <c r="I91" s="223"/>
      <c r="J91" s="223"/>
      <c r="K91" s="223"/>
      <c r="L91" s="223"/>
      <c r="M91" s="223"/>
      <c r="N91" s="223"/>
      <c r="O91" s="306"/>
      <c r="P91" s="222"/>
      <c r="Q91" s="223"/>
      <c r="R91" s="223"/>
      <c r="S91" s="306"/>
    </row>
    <row r="92" spans="2:19" s="136" customFormat="1" ht="15" customHeight="1" x14ac:dyDescent="0.25">
      <c r="B92" s="179" t="s">
        <v>62</v>
      </c>
      <c r="C92" s="180" t="s">
        <v>57</v>
      </c>
      <c r="D92" s="180" t="s">
        <v>13</v>
      </c>
      <c r="E92" s="180" t="s">
        <v>0</v>
      </c>
      <c r="F92" s="307"/>
      <c r="G92" s="224" t="s">
        <v>14</v>
      </c>
      <c r="H92" s="224" t="s">
        <v>15</v>
      </c>
      <c r="I92" s="224" t="s">
        <v>6</v>
      </c>
      <c r="J92" s="224" t="s">
        <v>5</v>
      </c>
      <c r="K92" s="224" t="s">
        <v>1</v>
      </c>
      <c r="L92" s="181" t="s">
        <v>22</v>
      </c>
      <c r="M92" s="183" t="s">
        <v>23</v>
      </c>
      <c r="N92" s="181" t="s">
        <v>48</v>
      </c>
      <c r="O92" s="307"/>
      <c r="P92" s="224" t="s">
        <v>4</v>
      </c>
      <c r="Q92" s="224" t="s">
        <v>2</v>
      </c>
      <c r="R92" s="224" t="s">
        <v>16</v>
      </c>
      <c r="S92" s="307"/>
    </row>
    <row r="93" spans="2:19" s="136" customFormat="1" x14ac:dyDescent="0.25">
      <c r="B93" s="185" t="s">
        <v>28</v>
      </c>
      <c r="C93" s="190"/>
      <c r="D93" s="188"/>
      <c r="E93" s="188"/>
      <c r="F93" s="187"/>
      <c r="G93" s="190"/>
      <c r="H93" s="188"/>
      <c r="I93" s="188"/>
      <c r="J93" s="188"/>
      <c r="K93" s="188"/>
      <c r="L93" s="188"/>
      <c r="M93" s="188"/>
      <c r="N93" s="188"/>
      <c r="O93" s="187"/>
      <c r="P93" s="188"/>
      <c r="Q93" s="188"/>
      <c r="R93" s="192"/>
      <c r="S93" s="192"/>
    </row>
    <row r="94" spans="2:19" s="136" customFormat="1" x14ac:dyDescent="0.25">
      <c r="B94" s="193" t="s">
        <v>21</v>
      </c>
      <c r="C94" s="300">
        <f>ROUND(B14*C170,6)</f>
        <v>0.33373599999999998</v>
      </c>
      <c r="D94" s="300">
        <f>ROUND(B14*C171,6)</f>
        <v>4.4595999999999997E-2</v>
      </c>
      <c r="E94" s="300">
        <f>C172</f>
        <v>7.9459999999999999E-3</v>
      </c>
      <c r="F94" s="308">
        <f>SUM(C94:E99)</f>
        <v>0.38627800000000001</v>
      </c>
      <c r="G94" s="299" t="s">
        <v>25</v>
      </c>
      <c r="H94" s="194">
        <f t="shared" ref="H94:H99" si="8">G177</f>
        <v>0</v>
      </c>
      <c r="I94" s="300">
        <f>ROUND(B14*G183,6)</f>
        <v>0.128966</v>
      </c>
      <c r="J94" s="300">
        <f>C184</f>
        <v>1.186E-3</v>
      </c>
      <c r="K94" s="300">
        <f>C185</f>
        <v>1.4455000000000001E-2</v>
      </c>
      <c r="L94" s="299" t="s">
        <v>25</v>
      </c>
      <c r="M94" s="299" t="s">
        <v>25</v>
      </c>
      <c r="N94" s="299" t="s">
        <v>25</v>
      </c>
      <c r="O94" s="187">
        <f>H94+I94+J94+K94</f>
        <v>0.14460699999999999</v>
      </c>
      <c r="P94" s="300">
        <f>C191</f>
        <v>1.2695E-2</v>
      </c>
      <c r="Q94" s="194">
        <f t="shared" ref="Q94:Q99" si="9">C192</f>
        <v>0</v>
      </c>
      <c r="R94" s="300">
        <f>C198</f>
        <v>4.6379999999999998E-3</v>
      </c>
      <c r="S94" s="187">
        <f>+P94+Q94+R94</f>
        <v>1.7333000000000001E-2</v>
      </c>
    </row>
    <row r="95" spans="2:19" s="136" customFormat="1" x14ac:dyDescent="0.25">
      <c r="B95" s="193" t="s">
        <v>47</v>
      </c>
      <c r="C95" s="300"/>
      <c r="D95" s="300"/>
      <c r="E95" s="300"/>
      <c r="F95" s="308"/>
      <c r="G95" s="299"/>
      <c r="H95" s="194">
        <f t="shared" si="8"/>
        <v>0.16543099999999999</v>
      </c>
      <c r="I95" s="300"/>
      <c r="J95" s="300"/>
      <c r="K95" s="300"/>
      <c r="L95" s="299"/>
      <c r="M95" s="299"/>
      <c r="N95" s="299"/>
      <c r="O95" s="187">
        <f>H95+I94+J94+K94</f>
        <v>0.31003800000000004</v>
      </c>
      <c r="P95" s="300"/>
      <c r="Q95" s="194">
        <f t="shared" si="9"/>
        <v>4.6199999999999998E-2</v>
      </c>
      <c r="R95" s="300"/>
      <c r="S95" s="187">
        <f>+P94+Q95+R94</f>
        <v>6.3532999999999992E-2</v>
      </c>
    </row>
    <row r="96" spans="2:19" s="136" customFormat="1" x14ac:dyDescent="0.25">
      <c r="B96" s="193" t="s">
        <v>7</v>
      </c>
      <c r="C96" s="300"/>
      <c r="D96" s="300"/>
      <c r="E96" s="300"/>
      <c r="F96" s="308"/>
      <c r="G96" s="299"/>
      <c r="H96" s="194">
        <f t="shared" si="8"/>
        <v>0.15141499999999999</v>
      </c>
      <c r="I96" s="300"/>
      <c r="J96" s="300"/>
      <c r="K96" s="300"/>
      <c r="L96" s="299"/>
      <c r="M96" s="299"/>
      <c r="N96" s="299"/>
      <c r="O96" s="187">
        <f>H96+I94+J94+K94</f>
        <v>0.29602200000000001</v>
      </c>
      <c r="P96" s="300"/>
      <c r="Q96" s="194">
        <f t="shared" si="9"/>
        <v>2.7300000000000001E-2</v>
      </c>
      <c r="R96" s="300"/>
      <c r="S96" s="187">
        <f>+P94+Q96+R94</f>
        <v>4.4633000000000006E-2</v>
      </c>
    </row>
    <row r="97" spans="2:19" s="136" customFormat="1" x14ac:dyDescent="0.25">
      <c r="B97" s="193" t="s">
        <v>8</v>
      </c>
      <c r="C97" s="300"/>
      <c r="D97" s="300"/>
      <c r="E97" s="300"/>
      <c r="F97" s="308"/>
      <c r="G97" s="299"/>
      <c r="H97" s="194">
        <f t="shared" si="8"/>
        <v>0.15205199999999999</v>
      </c>
      <c r="I97" s="300"/>
      <c r="J97" s="300"/>
      <c r="K97" s="300"/>
      <c r="L97" s="299"/>
      <c r="M97" s="299"/>
      <c r="N97" s="299"/>
      <c r="O97" s="187">
        <f>H97+I94+J94+K94</f>
        <v>0.29665900000000001</v>
      </c>
      <c r="P97" s="300"/>
      <c r="Q97" s="194">
        <f t="shared" si="9"/>
        <v>2.2100000000000002E-2</v>
      </c>
      <c r="R97" s="300"/>
      <c r="S97" s="187">
        <f>+P94+Q97+R94</f>
        <v>3.9432999999999996E-2</v>
      </c>
    </row>
    <row r="98" spans="2:19" s="136" customFormat="1" x14ac:dyDescent="0.25">
      <c r="B98" s="193" t="s">
        <v>9</v>
      </c>
      <c r="C98" s="300"/>
      <c r="D98" s="300"/>
      <c r="E98" s="300"/>
      <c r="F98" s="308"/>
      <c r="G98" s="299"/>
      <c r="H98" s="194">
        <f t="shared" si="8"/>
        <v>0.11361399999999999</v>
      </c>
      <c r="I98" s="300"/>
      <c r="J98" s="300"/>
      <c r="K98" s="300"/>
      <c r="L98" s="299"/>
      <c r="M98" s="299"/>
      <c r="N98" s="299"/>
      <c r="O98" s="187">
        <f>H98+I94+J94+K94</f>
        <v>0.25822099999999998</v>
      </c>
      <c r="P98" s="300"/>
      <c r="Q98" s="194">
        <f t="shared" si="9"/>
        <v>1.5800000000000002E-2</v>
      </c>
      <c r="R98" s="300"/>
      <c r="S98" s="187">
        <f>+P94+Q98+R94</f>
        <v>3.3132999999999996E-2</v>
      </c>
    </row>
    <row r="99" spans="2:19" s="136" customFormat="1" x14ac:dyDescent="0.25">
      <c r="B99" s="193" t="s">
        <v>10</v>
      </c>
      <c r="C99" s="301"/>
      <c r="D99" s="301"/>
      <c r="E99" s="301"/>
      <c r="F99" s="309"/>
      <c r="G99" s="304"/>
      <c r="H99" s="194">
        <f t="shared" si="8"/>
        <v>5.7549999999999997E-2</v>
      </c>
      <c r="I99" s="301"/>
      <c r="J99" s="301"/>
      <c r="K99" s="301"/>
      <c r="L99" s="304"/>
      <c r="M99" s="304"/>
      <c r="N99" s="304"/>
      <c r="O99" s="187">
        <f>H99+I94+J94+K94</f>
        <v>0.20215699999999998</v>
      </c>
      <c r="P99" s="301"/>
      <c r="Q99" s="194">
        <f t="shared" si="9"/>
        <v>6.6E-3</v>
      </c>
      <c r="R99" s="301"/>
      <c r="S99" s="187">
        <f>+P94+Q99+R94</f>
        <v>2.3932999999999999E-2</v>
      </c>
    </row>
    <row r="100" spans="2:19" s="136" customFormat="1" x14ac:dyDescent="0.25">
      <c r="B100" s="197" t="s">
        <v>27</v>
      </c>
      <c r="C100" s="198"/>
      <c r="D100" s="199"/>
      <c r="E100" s="198"/>
      <c r="F100" s="201"/>
      <c r="G100" s="234"/>
      <c r="H100" s="198"/>
      <c r="I100" s="199"/>
      <c r="J100" s="198"/>
      <c r="K100" s="198"/>
      <c r="L100" s="198"/>
      <c r="M100" s="198"/>
      <c r="N100" s="198"/>
      <c r="O100" s="201"/>
      <c r="P100" s="198"/>
      <c r="Q100" s="199"/>
      <c r="R100" s="200"/>
      <c r="S100" s="200"/>
    </row>
    <row r="101" spans="2:19" s="136" customFormat="1" x14ac:dyDescent="0.25">
      <c r="B101" s="202" t="s">
        <v>19</v>
      </c>
      <c r="C101" s="299" t="s">
        <v>25</v>
      </c>
      <c r="D101" s="299" t="s">
        <v>25</v>
      </c>
      <c r="E101" s="297">
        <f>D172</f>
        <v>63.36</v>
      </c>
      <c r="F101" s="302">
        <f>SUM(C101:E103)</f>
        <v>63.36</v>
      </c>
      <c r="G101" s="204">
        <f>G174</f>
        <v>85.08</v>
      </c>
      <c r="H101" s="299" t="s">
        <v>25</v>
      </c>
      <c r="I101" s="299" t="s">
        <v>25</v>
      </c>
      <c r="J101" s="299" t="s">
        <v>25</v>
      </c>
      <c r="K101" s="299" t="s">
        <v>25</v>
      </c>
      <c r="L101" s="297">
        <f>G186</f>
        <v>-0.34</v>
      </c>
      <c r="M101" s="297">
        <f>G187</f>
        <v>-0.56999999999999995</v>
      </c>
      <c r="N101" s="297">
        <f>G188</f>
        <v>0</v>
      </c>
      <c r="O101" s="205">
        <f>G101+L101+M101+N101</f>
        <v>84.17</v>
      </c>
      <c r="P101" s="299" t="s">
        <v>25</v>
      </c>
      <c r="Q101" s="297">
        <f>D192</f>
        <v>-26.13</v>
      </c>
      <c r="R101" s="299" t="s">
        <v>25</v>
      </c>
      <c r="S101" s="302">
        <f>Q101</f>
        <v>-26.13</v>
      </c>
    </row>
    <row r="102" spans="2:19" s="136" customFormat="1" x14ac:dyDescent="0.25">
      <c r="B102" s="202" t="s">
        <v>17</v>
      </c>
      <c r="C102" s="300"/>
      <c r="D102" s="300"/>
      <c r="E102" s="297"/>
      <c r="F102" s="302"/>
      <c r="G102" s="204">
        <f>G175</f>
        <v>596.30000000000007</v>
      </c>
      <c r="H102" s="300"/>
      <c r="I102" s="300"/>
      <c r="J102" s="300"/>
      <c r="K102" s="300"/>
      <c r="L102" s="297"/>
      <c r="M102" s="297"/>
      <c r="N102" s="297"/>
      <c r="O102" s="205">
        <f>G102+L101+M101+N101</f>
        <v>595.39</v>
      </c>
      <c r="P102" s="300"/>
      <c r="Q102" s="297"/>
      <c r="R102" s="300"/>
      <c r="S102" s="302"/>
    </row>
    <row r="103" spans="2:19" s="136" customFormat="1" x14ac:dyDescent="0.25">
      <c r="B103" s="206" t="s">
        <v>18</v>
      </c>
      <c r="C103" s="301"/>
      <c r="D103" s="301"/>
      <c r="E103" s="298"/>
      <c r="F103" s="303"/>
      <c r="G103" s="208">
        <f>G176</f>
        <v>1227.19</v>
      </c>
      <c r="H103" s="301"/>
      <c r="I103" s="301"/>
      <c r="J103" s="301"/>
      <c r="K103" s="301"/>
      <c r="L103" s="298"/>
      <c r="M103" s="298"/>
      <c r="N103" s="298"/>
      <c r="O103" s="209">
        <f>G103+L101+M101+N101</f>
        <v>1226.2800000000002</v>
      </c>
      <c r="P103" s="301"/>
      <c r="Q103" s="298"/>
      <c r="R103" s="301"/>
      <c r="S103" s="303"/>
    </row>
    <row r="104" spans="2:19" s="136" customFormat="1" ht="25.5" customHeight="1" x14ac:dyDescent="0.25">
      <c r="B104" s="59" t="s">
        <v>32</v>
      </c>
      <c r="C104" s="294" t="s">
        <v>33</v>
      </c>
      <c r="D104" s="295"/>
      <c r="E104" s="295"/>
      <c r="F104" s="295"/>
      <c r="G104" s="295"/>
      <c r="H104" s="295"/>
      <c r="I104" s="295"/>
      <c r="J104" s="295"/>
      <c r="K104" s="295"/>
      <c r="L104" s="295"/>
      <c r="M104" s="295"/>
      <c r="N104" s="295"/>
      <c r="O104" s="295"/>
      <c r="P104" s="295"/>
      <c r="Q104" s="295"/>
      <c r="R104" s="295"/>
      <c r="S104" s="296"/>
    </row>
    <row r="105" spans="2:19" s="136" customFormat="1" x14ac:dyDescent="0.25">
      <c r="B105" s="235" t="s">
        <v>20</v>
      </c>
      <c r="C105" s="236"/>
      <c r="D105" s="236"/>
      <c r="E105" s="236"/>
      <c r="F105" s="237"/>
      <c r="G105" s="236"/>
      <c r="H105" s="236"/>
      <c r="I105" s="236"/>
      <c r="J105" s="236"/>
      <c r="K105" s="236"/>
      <c r="L105" s="236"/>
      <c r="M105" s="236"/>
      <c r="N105" s="236"/>
      <c r="O105" s="237"/>
      <c r="P105" s="236"/>
      <c r="Q105" s="236"/>
    </row>
    <row r="106" spans="2:19" x14ac:dyDescent="0.25">
      <c r="F106" s="214"/>
      <c r="G106" s="214"/>
      <c r="H106" s="214"/>
      <c r="I106" s="214"/>
      <c r="J106" s="214"/>
      <c r="K106" s="214"/>
      <c r="L106" s="214"/>
      <c r="M106" s="214"/>
      <c r="N106" s="214"/>
      <c r="O106" s="214"/>
      <c r="P106" s="214"/>
      <c r="Q106" s="214"/>
      <c r="R106" s="214"/>
      <c r="S106" s="214"/>
    </row>
    <row r="107" spans="2:19" ht="24" customHeight="1" x14ac:dyDescent="0.25">
      <c r="B107" s="169" t="s">
        <v>45</v>
      </c>
      <c r="C107" s="215"/>
      <c r="D107" s="215"/>
      <c r="E107" s="215"/>
      <c r="F107" s="214"/>
      <c r="G107" s="214"/>
      <c r="H107" s="214"/>
      <c r="I107" s="214"/>
      <c r="J107" s="214"/>
      <c r="K107" s="214"/>
      <c r="L107" s="214"/>
      <c r="M107" s="214"/>
      <c r="N107" s="214"/>
      <c r="O107" s="214"/>
      <c r="P107" s="214"/>
      <c r="Q107" s="214"/>
      <c r="R107" s="214"/>
      <c r="S107" s="214"/>
    </row>
    <row r="108" spans="2:19" s="136" customFormat="1" ht="15" customHeight="1" x14ac:dyDescent="0.25">
      <c r="B108" s="246" t="s">
        <v>30</v>
      </c>
      <c r="C108" s="216"/>
      <c r="D108" s="217"/>
      <c r="E108" s="217"/>
      <c r="F108" s="305" t="s">
        <v>24</v>
      </c>
      <c r="G108" s="218"/>
      <c r="H108" s="219"/>
      <c r="I108" s="219"/>
      <c r="J108" s="219"/>
      <c r="K108" s="219"/>
      <c r="L108" s="219"/>
      <c r="M108" s="219"/>
      <c r="N108" s="219"/>
      <c r="O108" s="305" t="s">
        <v>39</v>
      </c>
      <c r="P108" s="218"/>
      <c r="Q108" s="219"/>
      <c r="R108" s="219"/>
      <c r="S108" s="305" t="s">
        <v>26</v>
      </c>
    </row>
    <row r="109" spans="2:19" s="136" customFormat="1" ht="15" customHeight="1" x14ac:dyDescent="0.25">
      <c r="B109" s="247" t="s">
        <v>37</v>
      </c>
      <c r="C109" s="220"/>
      <c r="D109" s="221"/>
      <c r="E109" s="221"/>
      <c r="F109" s="306"/>
      <c r="G109" s="222"/>
      <c r="H109" s="223"/>
      <c r="I109" s="223"/>
      <c r="J109" s="223"/>
      <c r="K109" s="223"/>
      <c r="L109" s="223"/>
      <c r="M109" s="223"/>
      <c r="N109" s="223"/>
      <c r="O109" s="306"/>
      <c r="P109" s="222"/>
      <c r="Q109" s="223"/>
      <c r="R109" s="223"/>
      <c r="S109" s="306"/>
    </row>
    <row r="110" spans="2:19" s="136" customFormat="1" ht="15" customHeight="1" x14ac:dyDescent="0.25">
      <c r="B110" s="179" t="s">
        <v>62</v>
      </c>
      <c r="C110" s="180" t="s">
        <v>57</v>
      </c>
      <c r="D110" s="180" t="s">
        <v>13</v>
      </c>
      <c r="E110" s="180" t="s">
        <v>0</v>
      </c>
      <c r="F110" s="307"/>
      <c r="G110" s="224" t="s">
        <v>14</v>
      </c>
      <c r="H110" s="224" t="s">
        <v>15</v>
      </c>
      <c r="I110" s="224" t="s">
        <v>6</v>
      </c>
      <c r="J110" s="224" t="s">
        <v>5</v>
      </c>
      <c r="K110" s="224" t="s">
        <v>1</v>
      </c>
      <c r="L110" s="181" t="s">
        <v>22</v>
      </c>
      <c r="M110" s="183" t="s">
        <v>23</v>
      </c>
      <c r="N110" s="181" t="s">
        <v>48</v>
      </c>
      <c r="O110" s="307"/>
      <c r="P110" s="224" t="s">
        <v>4</v>
      </c>
      <c r="Q110" s="224" t="s">
        <v>2</v>
      </c>
      <c r="R110" s="224" t="s">
        <v>16</v>
      </c>
      <c r="S110" s="307"/>
    </row>
    <row r="111" spans="2:19" s="136" customFormat="1" x14ac:dyDescent="0.25">
      <c r="B111" s="185" t="s">
        <v>28</v>
      </c>
      <c r="C111" s="190"/>
      <c r="D111" s="188"/>
      <c r="E111" s="188"/>
      <c r="F111" s="244"/>
      <c r="G111" s="188"/>
      <c r="H111" s="190"/>
      <c r="I111" s="188"/>
      <c r="J111" s="188"/>
      <c r="K111" s="188"/>
      <c r="L111" s="188"/>
      <c r="M111" s="248"/>
      <c r="N111" s="188"/>
      <c r="O111" s="187"/>
      <c r="P111" s="190"/>
      <c r="Q111" s="188"/>
      <c r="R111" s="192"/>
      <c r="S111" s="192"/>
    </row>
    <row r="112" spans="2:19" s="136" customFormat="1" x14ac:dyDescent="0.25">
      <c r="B112" s="193" t="s">
        <v>21</v>
      </c>
      <c r="C112" s="300">
        <f>ROUND(B14*C170,6)</f>
        <v>0.33373599999999998</v>
      </c>
      <c r="D112" s="300">
        <f>ROUND(B14*C171,6)</f>
        <v>4.4595999999999997E-2</v>
      </c>
      <c r="E112" s="300">
        <f>C172</f>
        <v>7.9459999999999999E-3</v>
      </c>
      <c r="F112" s="308">
        <f>SUM(C112:E117)</f>
        <v>0.38627800000000001</v>
      </c>
      <c r="G112" s="299" t="s">
        <v>25</v>
      </c>
      <c r="H112" s="245">
        <f t="shared" ref="H112:H117" si="10">H177</f>
        <v>0</v>
      </c>
      <c r="I112" s="300">
        <f>ROUND(B14*H183,6)</f>
        <v>0.128966</v>
      </c>
      <c r="J112" s="300">
        <f>C184</f>
        <v>1.186E-3</v>
      </c>
      <c r="K112" s="300">
        <f>C185</f>
        <v>1.4455000000000001E-2</v>
      </c>
      <c r="L112" s="299" t="s">
        <v>25</v>
      </c>
      <c r="M112" s="312" t="s">
        <v>25</v>
      </c>
      <c r="N112" s="299" t="s">
        <v>25</v>
      </c>
      <c r="O112" s="187">
        <f>H112+I112+J112+K112</f>
        <v>0.14460699999999999</v>
      </c>
      <c r="P112" s="314">
        <f>C191</f>
        <v>1.2695E-2</v>
      </c>
      <c r="Q112" s="194">
        <f t="shared" ref="Q112:Q117" si="11">C192</f>
        <v>0</v>
      </c>
      <c r="R112" s="300">
        <f>C198</f>
        <v>4.6379999999999998E-3</v>
      </c>
      <c r="S112" s="187">
        <f>+P112+Q112+R112</f>
        <v>1.7333000000000001E-2</v>
      </c>
    </row>
    <row r="113" spans="2:19" s="136" customFormat="1" x14ac:dyDescent="0.25">
      <c r="B113" s="193" t="s">
        <v>47</v>
      </c>
      <c r="C113" s="300"/>
      <c r="D113" s="300"/>
      <c r="E113" s="300"/>
      <c r="F113" s="308"/>
      <c r="G113" s="299"/>
      <c r="H113" s="245">
        <f t="shared" si="10"/>
        <v>0.22603600000000001</v>
      </c>
      <c r="I113" s="300"/>
      <c r="J113" s="300"/>
      <c r="K113" s="300"/>
      <c r="L113" s="299"/>
      <c r="M113" s="312"/>
      <c r="N113" s="299"/>
      <c r="O113" s="187">
        <f>H113+I112+J112+K112</f>
        <v>0.37064300000000006</v>
      </c>
      <c r="P113" s="314"/>
      <c r="Q113" s="194">
        <f t="shared" si="11"/>
        <v>4.6199999999999998E-2</v>
      </c>
      <c r="R113" s="300"/>
      <c r="S113" s="187">
        <f>+P112+Q113+R112</f>
        <v>6.3532999999999992E-2</v>
      </c>
    </row>
    <row r="114" spans="2:19" s="136" customFormat="1" x14ac:dyDescent="0.25">
      <c r="B114" s="193" t="s">
        <v>7</v>
      </c>
      <c r="C114" s="300"/>
      <c r="D114" s="300"/>
      <c r="E114" s="300"/>
      <c r="F114" s="308"/>
      <c r="G114" s="299"/>
      <c r="H114" s="245">
        <f t="shared" si="10"/>
        <v>0.20688600000000001</v>
      </c>
      <c r="I114" s="300"/>
      <c r="J114" s="300"/>
      <c r="K114" s="300"/>
      <c r="L114" s="299"/>
      <c r="M114" s="312"/>
      <c r="N114" s="299"/>
      <c r="O114" s="187">
        <f>H114+I112+J112+K112</f>
        <v>0.35149300000000006</v>
      </c>
      <c r="P114" s="314"/>
      <c r="Q114" s="194">
        <f t="shared" si="11"/>
        <v>2.7300000000000001E-2</v>
      </c>
      <c r="R114" s="300"/>
      <c r="S114" s="187">
        <f>+P112+Q114+R112</f>
        <v>4.4633000000000006E-2</v>
      </c>
    </row>
    <row r="115" spans="2:19" s="136" customFormat="1" x14ac:dyDescent="0.25">
      <c r="B115" s="193" t="s">
        <v>8</v>
      </c>
      <c r="C115" s="300"/>
      <c r="D115" s="300"/>
      <c r="E115" s="300"/>
      <c r="F115" s="308"/>
      <c r="G115" s="299"/>
      <c r="H115" s="245">
        <f t="shared" si="10"/>
        <v>0.207756</v>
      </c>
      <c r="I115" s="300"/>
      <c r="J115" s="300"/>
      <c r="K115" s="300"/>
      <c r="L115" s="299"/>
      <c r="M115" s="312"/>
      <c r="N115" s="299"/>
      <c r="O115" s="187">
        <f>H115+I112+J112+K112</f>
        <v>0.35236299999999998</v>
      </c>
      <c r="P115" s="314"/>
      <c r="Q115" s="194">
        <f t="shared" si="11"/>
        <v>2.2100000000000002E-2</v>
      </c>
      <c r="R115" s="300"/>
      <c r="S115" s="187">
        <f>+P112+Q115+R112</f>
        <v>3.9432999999999996E-2</v>
      </c>
    </row>
    <row r="116" spans="2:19" s="136" customFormat="1" x14ac:dyDescent="0.25">
      <c r="B116" s="193" t="s">
        <v>9</v>
      </c>
      <c r="C116" s="300"/>
      <c r="D116" s="300"/>
      <c r="E116" s="300"/>
      <c r="F116" s="308"/>
      <c r="G116" s="299"/>
      <c r="H116" s="245">
        <f t="shared" si="10"/>
        <v>0.15523699999999999</v>
      </c>
      <c r="I116" s="300"/>
      <c r="J116" s="300"/>
      <c r="K116" s="300"/>
      <c r="L116" s="299"/>
      <c r="M116" s="312"/>
      <c r="N116" s="299"/>
      <c r="O116" s="187">
        <f>H116+I112+J112+K112</f>
        <v>0.299844</v>
      </c>
      <c r="P116" s="314"/>
      <c r="Q116" s="194">
        <f t="shared" si="11"/>
        <v>1.5800000000000002E-2</v>
      </c>
      <c r="R116" s="300"/>
      <c r="S116" s="187">
        <f>+P112+Q116+R112</f>
        <v>3.3132999999999996E-2</v>
      </c>
    </row>
    <row r="117" spans="2:19" s="136" customFormat="1" x14ac:dyDescent="0.25">
      <c r="B117" s="193" t="s">
        <v>10</v>
      </c>
      <c r="C117" s="301"/>
      <c r="D117" s="301"/>
      <c r="E117" s="301"/>
      <c r="F117" s="309"/>
      <c r="G117" s="304"/>
      <c r="H117" s="245">
        <f t="shared" si="10"/>
        <v>7.8634000000000009E-2</v>
      </c>
      <c r="I117" s="301"/>
      <c r="J117" s="301"/>
      <c r="K117" s="301"/>
      <c r="L117" s="304"/>
      <c r="M117" s="313"/>
      <c r="N117" s="304"/>
      <c r="O117" s="187">
        <f>H117+I112+J112+K112</f>
        <v>0.22324099999999999</v>
      </c>
      <c r="P117" s="315"/>
      <c r="Q117" s="196">
        <f t="shared" si="11"/>
        <v>6.6E-3</v>
      </c>
      <c r="R117" s="301"/>
      <c r="S117" s="187">
        <f>+P112+Q117+R112</f>
        <v>2.3932999999999999E-2</v>
      </c>
    </row>
    <row r="118" spans="2:19" s="136" customFormat="1" x14ac:dyDescent="0.25">
      <c r="B118" s="197" t="s">
        <v>27</v>
      </c>
      <c r="C118" s="198"/>
      <c r="D118" s="233"/>
      <c r="E118" s="198"/>
      <c r="F118" s="249"/>
      <c r="G118" s="198"/>
      <c r="H118" s="199"/>
      <c r="I118" s="198"/>
      <c r="J118" s="198"/>
      <c r="K118" s="199"/>
      <c r="L118" s="198"/>
      <c r="M118" s="199"/>
      <c r="N118" s="198"/>
      <c r="O118" s="201"/>
      <c r="P118" s="199"/>
      <c r="Q118" s="198"/>
      <c r="R118" s="200"/>
      <c r="S118" s="200"/>
    </row>
    <row r="119" spans="2:19" s="136" customFormat="1" x14ac:dyDescent="0.25">
      <c r="B119" s="202" t="s">
        <v>19</v>
      </c>
      <c r="C119" s="299" t="s">
        <v>25</v>
      </c>
      <c r="D119" s="299" t="s">
        <v>25</v>
      </c>
      <c r="E119" s="297">
        <f>D172</f>
        <v>63.36</v>
      </c>
      <c r="F119" s="302">
        <f>SUM(C119:E121)</f>
        <v>63.36</v>
      </c>
      <c r="G119" s="203">
        <f>H174</f>
        <v>96.38</v>
      </c>
      <c r="H119" s="299" t="s">
        <v>25</v>
      </c>
      <c r="I119" s="299" t="s">
        <v>25</v>
      </c>
      <c r="J119" s="299" t="s">
        <v>25</v>
      </c>
      <c r="K119" s="299" t="s">
        <v>25</v>
      </c>
      <c r="L119" s="297">
        <f>H186</f>
        <v>0</v>
      </c>
      <c r="M119" s="310">
        <f>H187</f>
        <v>0</v>
      </c>
      <c r="N119" s="297">
        <f>H188</f>
        <v>0</v>
      </c>
      <c r="O119" s="205">
        <f>G119+L119+M119+N119</f>
        <v>96.38</v>
      </c>
      <c r="P119" s="299" t="s">
        <v>25</v>
      </c>
      <c r="Q119" s="297">
        <f>D192</f>
        <v>-26.13</v>
      </c>
      <c r="R119" s="299" t="s">
        <v>25</v>
      </c>
      <c r="S119" s="302">
        <f>Q119</f>
        <v>-26.13</v>
      </c>
    </row>
    <row r="120" spans="2:19" s="136" customFormat="1" x14ac:dyDescent="0.25">
      <c r="B120" s="202" t="s">
        <v>17</v>
      </c>
      <c r="C120" s="300"/>
      <c r="D120" s="300"/>
      <c r="E120" s="297"/>
      <c r="F120" s="302"/>
      <c r="G120" s="203">
        <f>H175</f>
        <v>647.40000000000009</v>
      </c>
      <c r="H120" s="300"/>
      <c r="I120" s="300"/>
      <c r="J120" s="300"/>
      <c r="K120" s="300"/>
      <c r="L120" s="297"/>
      <c r="M120" s="310"/>
      <c r="N120" s="297"/>
      <c r="O120" s="205">
        <f>G120+L119+M119+N119</f>
        <v>647.40000000000009</v>
      </c>
      <c r="P120" s="300"/>
      <c r="Q120" s="297"/>
      <c r="R120" s="300"/>
      <c r="S120" s="302"/>
    </row>
    <row r="121" spans="2:19" s="136" customFormat="1" x14ac:dyDescent="0.25">
      <c r="B121" s="206" t="s">
        <v>18</v>
      </c>
      <c r="C121" s="301"/>
      <c r="D121" s="301"/>
      <c r="E121" s="298"/>
      <c r="F121" s="303"/>
      <c r="G121" s="207">
        <f>H176</f>
        <v>1457.5</v>
      </c>
      <c r="H121" s="301"/>
      <c r="I121" s="301"/>
      <c r="J121" s="301"/>
      <c r="K121" s="301"/>
      <c r="L121" s="298"/>
      <c r="M121" s="311"/>
      <c r="N121" s="298"/>
      <c r="O121" s="209">
        <f>G121+L119+M119+N119</f>
        <v>1457.5</v>
      </c>
      <c r="P121" s="301"/>
      <c r="Q121" s="298"/>
      <c r="R121" s="301"/>
      <c r="S121" s="303"/>
    </row>
    <row r="122" spans="2:19" s="136" customFormat="1" ht="25.5" customHeight="1" x14ac:dyDescent="0.25">
      <c r="B122" s="59" t="s">
        <v>32</v>
      </c>
      <c r="C122" s="294" t="s">
        <v>33</v>
      </c>
      <c r="D122" s="295"/>
      <c r="E122" s="295"/>
      <c r="F122" s="295"/>
      <c r="G122" s="295"/>
      <c r="H122" s="295"/>
      <c r="I122" s="295"/>
      <c r="J122" s="295"/>
      <c r="K122" s="295"/>
      <c r="L122" s="295"/>
      <c r="M122" s="295"/>
      <c r="N122" s="295"/>
      <c r="O122" s="295"/>
      <c r="P122" s="295"/>
      <c r="Q122" s="295"/>
      <c r="R122" s="295"/>
      <c r="S122" s="296"/>
    </row>
    <row r="123" spans="2:19" s="136" customFormat="1" x14ac:dyDescent="0.25">
      <c r="B123" s="235" t="s">
        <v>20</v>
      </c>
      <c r="F123" s="250"/>
      <c r="G123" s="250"/>
      <c r="H123" s="250"/>
      <c r="I123" s="250"/>
      <c r="J123" s="250"/>
      <c r="K123" s="250"/>
      <c r="L123" s="250"/>
      <c r="M123" s="250"/>
      <c r="N123" s="250"/>
      <c r="O123" s="251"/>
      <c r="P123" s="250"/>
      <c r="Q123" s="250"/>
      <c r="R123" s="250"/>
      <c r="S123" s="250"/>
    </row>
    <row r="124" spans="2:19" x14ac:dyDescent="0.25">
      <c r="F124" s="252"/>
      <c r="G124" s="252"/>
      <c r="H124" s="252"/>
      <c r="I124" s="252"/>
      <c r="J124" s="252"/>
      <c r="K124" s="252"/>
      <c r="L124" s="252"/>
      <c r="M124" s="252"/>
      <c r="N124" s="252"/>
      <c r="O124" s="253"/>
      <c r="P124" s="252"/>
      <c r="Q124" s="252"/>
      <c r="R124" s="252"/>
      <c r="S124" s="252"/>
    </row>
    <row r="125" spans="2:19" ht="24" customHeight="1" x14ac:dyDescent="0.25">
      <c r="B125" s="169" t="s">
        <v>49</v>
      </c>
      <c r="F125" s="254"/>
      <c r="G125" s="254"/>
      <c r="H125" s="254"/>
      <c r="I125" s="254"/>
      <c r="J125" s="254"/>
      <c r="K125" s="254"/>
      <c r="L125" s="254"/>
      <c r="M125" s="254"/>
      <c r="N125" s="254"/>
      <c r="O125" s="254"/>
      <c r="P125" s="254"/>
      <c r="Q125" s="254"/>
      <c r="R125" s="254"/>
      <c r="S125" s="254"/>
    </row>
    <row r="126" spans="2:19" s="136" customFormat="1" ht="15" customHeight="1" x14ac:dyDescent="0.25">
      <c r="B126" s="246" t="s">
        <v>30</v>
      </c>
      <c r="C126" s="216"/>
      <c r="D126" s="217"/>
      <c r="E126" s="217"/>
      <c r="F126" s="305" t="s">
        <v>24</v>
      </c>
      <c r="G126" s="218"/>
      <c r="H126" s="219"/>
      <c r="I126" s="219"/>
      <c r="J126" s="219"/>
      <c r="K126" s="219"/>
      <c r="L126" s="219"/>
      <c r="M126" s="219"/>
      <c r="N126" s="219"/>
      <c r="O126" s="305" t="s">
        <v>39</v>
      </c>
      <c r="P126" s="218"/>
      <c r="Q126" s="219"/>
      <c r="R126" s="219"/>
      <c r="S126" s="305" t="s">
        <v>26</v>
      </c>
    </row>
    <row r="127" spans="2:19" s="136" customFormat="1" ht="15" customHeight="1" x14ac:dyDescent="0.25">
      <c r="B127" s="247" t="s">
        <v>50</v>
      </c>
      <c r="C127" s="220"/>
      <c r="D127" s="221"/>
      <c r="E127" s="221"/>
      <c r="F127" s="306"/>
      <c r="G127" s="222"/>
      <c r="H127" s="223"/>
      <c r="I127" s="223"/>
      <c r="J127" s="223"/>
      <c r="K127" s="223"/>
      <c r="L127" s="223"/>
      <c r="M127" s="223"/>
      <c r="N127" s="223"/>
      <c r="O127" s="306"/>
      <c r="P127" s="222"/>
      <c r="Q127" s="223"/>
      <c r="R127" s="223"/>
      <c r="S127" s="306"/>
    </row>
    <row r="128" spans="2:19" s="136" customFormat="1" ht="15" customHeight="1" x14ac:dyDescent="0.25">
      <c r="B128" s="179" t="s">
        <v>62</v>
      </c>
      <c r="C128" s="180" t="s">
        <v>57</v>
      </c>
      <c r="D128" s="180" t="s">
        <v>13</v>
      </c>
      <c r="E128" s="180" t="s">
        <v>0</v>
      </c>
      <c r="F128" s="307"/>
      <c r="G128" s="224" t="s">
        <v>14</v>
      </c>
      <c r="H128" s="224" t="s">
        <v>15</v>
      </c>
      <c r="I128" s="224" t="s">
        <v>6</v>
      </c>
      <c r="J128" s="224" t="s">
        <v>5</v>
      </c>
      <c r="K128" s="224" t="s">
        <v>1</v>
      </c>
      <c r="L128" s="181" t="s">
        <v>22</v>
      </c>
      <c r="M128" s="183" t="s">
        <v>23</v>
      </c>
      <c r="N128" s="181" t="s">
        <v>48</v>
      </c>
      <c r="O128" s="307"/>
      <c r="P128" s="224" t="s">
        <v>4</v>
      </c>
      <c r="Q128" s="224" t="s">
        <v>2</v>
      </c>
      <c r="R128" s="224" t="s">
        <v>16</v>
      </c>
      <c r="S128" s="307"/>
    </row>
    <row r="129" spans="2:19" s="136" customFormat="1" x14ac:dyDescent="0.25">
      <c r="B129" s="185" t="s">
        <v>28</v>
      </c>
      <c r="C129" s="192"/>
      <c r="D129" s="192"/>
      <c r="E129" s="192"/>
      <c r="F129" s="255"/>
      <c r="G129" s="255"/>
      <c r="H129" s="255"/>
      <c r="I129" s="255"/>
      <c r="J129" s="255"/>
      <c r="K129" s="255"/>
      <c r="L129" s="255"/>
      <c r="M129" s="255"/>
      <c r="N129" s="255"/>
      <c r="O129" s="256"/>
      <c r="P129" s="255"/>
      <c r="Q129" s="255"/>
      <c r="R129" s="255"/>
      <c r="S129" s="255"/>
    </row>
    <row r="130" spans="2:19" s="136" customFormat="1" x14ac:dyDescent="0.25">
      <c r="B130" s="193" t="s">
        <v>21</v>
      </c>
      <c r="C130" s="300">
        <f>ROUND(B14*C170,6)</f>
        <v>0.33373599999999998</v>
      </c>
      <c r="D130" s="300">
        <f>ROUND(B14*C171,6)</f>
        <v>4.4595999999999997E-2</v>
      </c>
      <c r="E130" s="300">
        <f>C172</f>
        <v>7.9459999999999999E-3</v>
      </c>
      <c r="F130" s="308">
        <f>SUM(C130:E135)</f>
        <v>0.38627800000000001</v>
      </c>
      <c r="G130" s="299" t="s">
        <v>25</v>
      </c>
      <c r="H130" s="245">
        <f>I177</f>
        <v>0</v>
      </c>
      <c r="I130" s="300">
        <f>ROUND(B14*I183,6)</f>
        <v>0.128966</v>
      </c>
      <c r="J130" s="300">
        <f>C184</f>
        <v>1.186E-3</v>
      </c>
      <c r="K130" s="300">
        <f>C185</f>
        <v>1.4455000000000001E-2</v>
      </c>
      <c r="L130" s="299" t="s">
        <v>25</v>
      </c>
      <c r="M130" s="299" t="s">
        <v>25</v>
      </c>
      <c r="N130" s="299" t="s">
        <v>25</v>
      </c>
      <c r="O130" s="187">
        <f>H130+I130+J130+K130</f>
        <v>0.14460699999999999</v>
      </c>
      <c r="P130" s="300">
        <f>C191</f>
        <v>1.2695E-2</v>
      </c>
      <c r="Q130" s="194">
        <f>C192</f>
        <v>0</v>
      </c>
      <c r="R130" s="300">
        <f>C198</f>
        <v>4.6379999999999998E-3</v>
      </c>
      <c r="S130" s="187">
        <f>P130+Q130+R130</f>
        <v>1.7333000000000001E-2</v>
      </c>
    </row>
    <row r="131" spans="2:19" s="136" customFormat="1" x14ac:dyDescent="0.25">
      <c r="B131" s="193" t="s">
        <v>47</v>
      </c>
      <c r="C131" s="300"/>
      <c r="D131" s="300"/>
      <c r="E131" s="300"/>
      <c r="F131" s="308"/>
      <c r="G131" s="299"/>
      <c r="H131" s="245">
        <f t="shared" ref="H131:H135" si="12">I178</f>
        <v>0.22603600000000001</v>
      </c>
      <c r="I131" s="300"/>
      <c r="J131" s="300"/>
      <c r="K131" s="300"/>
      <c r="L131" s="299"/>
      <c r="M131" s="299"/>
      <c r="N131" s="299"/>
      <c r="O131" s="187">
        <f>H131+I130+J130+K130</f>
        <v>0.37064300000000006</v>
      </c>
      <c r="P131" s="300"/>
      <c r="Q131" s="194">
        <f t="shared" ref="Q131:Q135" si="13">C193</f>
        <v>4.6199999999999998E-2</v>
      </c>
      <c r="R131" s="300"/>
      <c r="S131" s="187">
        <f>P130+Q131+R130</f>
        <v>6.3532999999999992E-2</v>
      </c>
    </row>
    <row r="132" spans="2:19" s="136" customFormat="1" x14ac:dyDescent="0.25">
      <c r="B132" s="193" t="s">
        <v>7</v>
      </c>
      <c r="C132" s="300"/>
      <c r="D132" s="300"/>
      <c r="E132" s="300"/>
      <c r="F132" s="308"/>
      <c r="G132" s="299"/>
      <c r="H132" s="245">
        <f t="shared" si="12"/>
        <v>0.20688600000000001</v>
      </c>
      <c r="I132" s="300"/>
      <c r="J132" s="300"/>
      <c r="K132" s="300"/>
      <c r="L132" s="299"/>
      <c r="M132" s="299"/>
      <c r="N132" s="299"/>
      <c r="O132" s="187">
        <f>H132+I130+J130+K130</f>
        <v>0.35149300000000006</v>
      </c>
      <c r="P132" s="300"/>
      <c r="Q132" s="194">
        <f t="shared" si="13"/>
        <v>2.7300000000000001E-2</v>
      </c>
      <c r="R132" s="300"/>
      <c r="S132" s="187">
        <f>P130+Q132+R130</f>
        <v>4.4633000000000006E-2</v>
      </c>
    </row>
    <row r="133" spans="2:19" s="136" customFormat="1" x14ac:dyDescent="0.25">
      <c r="B133" s="193" t="s">
        <v>8</v>
      </c>
      <c r="C133" s="300"/>
      <c r="D133" s="300"/>
      <c r="E133" s="300"/>
      <c r="F133" s="308"/>
      <c r="G133" s="299"/>
      <c r="H133" s="245">
        <f t="shared" si="12"/>
        <v>0.207756</v>
      </c>
      <c r="I133" s="300"/>
      <c r="J133" s="300"/>
      <c r="K133" s="300"/>
      <c r="L133" s="299"/>
      <c r="M133" s="299"/>
      <c r="N133" s="299"/>
      <c r="O133" s="187">
        <f>H133+I130+J130+K130</f>
        <v>0.35236299999999998</v>
      </c>
      <c r="P133" s="300"/>
      <c r="Q133" s="194">
        <f t="shared" si="13"/>
        <v>2.2100000000000002E-2</v>
      </c>
      <c r="R133" s="300"/>
      <c r="S133" s="187">
        <f>P130+Q133+R130</f>
        <v>3.9432999999999996E-2</v>
      </c>
    </row>
    <row r="134" spans="2:19" s="136" customFormat="1" x14ac:dyDescent="0.25">
      <c r="B134" s="193" t="s">
        <v>9</v>
      </c>
      <c r="C134" s="300"/>
      <c r="D134" s="300"/>
      <c r="E134" s="300"/>
      <c r="F134" s="308"/>
      <c r="G134" s="299"/>
      <c r="H134" s="245">
        <f t="shared" si="12"/>
        <v>0.15523699999999999</v>
      </c>
      <c r="I134" s="300"/>
      <c r="J134" s="300"/>
      <c r="K134" s="300"/>
      <c r="L134" s="299"/>
      <c r="M134" s="299"/>
      <c r="N134" s="299"/>
      <c r="O134" s="187">
        <f>H134+I130+J130+K130</f>
        <v>0.299844</v>
      </c>
      <c r="P134" s="300"/>
      <c r="Q134" s="194">
        <f t="shared" si="13"/>
        <v>1.5800000000000002E-2</v>
      </c>
      <c r="R134" s="300"/>
      <c r="S134" s="187">
        <f>P130+Q134+R130</f>
        <v>3.3132999999999996E-2</v>
      </c>
    </row>
    <row r="135" spans="2:19" s="136" customFormat="1" x14ac:dyDescent="0.25">
      <c r="B135" s="257" t="s">
        <v>10</v>
      </c>
      <c r="C135" s="301"/>
      <c r="D135" s="301"/>
      <c r="E135" s="301"/>
      <c r="F135" s="309"/>
      <c r="G135" s="304"/>
      <c r="H135" s="258">
        <f t="shared" si="12"/>
        <v>7.8634000000000009E-2</v>
      </c>
      <c r="I135" s="301"/>
      <c r="J135" s="301"/>
      <c r="K135" s="301"/>
      <c r="L135" s="304"/>
      <c r="M135" s="304"/>
      <c r="N135" s="304"/>
      <c r="O135" s="259">
        <f>H135+I130+J130+K130</f>
        <v>0.22324099999999999</v>
      </c>
      <c r="P135" s="301"/>
      <c r="Q135" s="196">
        <f t="shared" si="13"/>
        <v>6.6E-3</v>
      </c>
      <c r="R135" s="301"/>
      <c r="S135" s="259">
        <f>P130+Q135+R130</f>
        <v>2.3932999999999999E-2</v>
      </c>
    </row>
    <row r="136" spans="2:19" s="136" customFormat="1" x14ac:dyDescent="0.25">
      <c r="B136" s="260" t="s">
        <v>27</v>
      </c>
      <c r="C136" s="192"/>
      <c r="D136" s="192"/>
      <c r="E136" s="192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  <c r="R136" s="192"/>
      <c r="S136" s="192"/>
    </row>
    <row r="137" spans="2:19" s="136" customFormat="1" x14ac:dyDescent="0.25">
      <c r="B137" s="193" t="s">
        <v>19</v>
      </c>
      <c r="C137" s="299" t="s">
        <v>25</v>
      </c>
      <c r="D137" s="299" t="s">
        <v>25</v>
      </c>
      <c r="E137" s="297">
        <f>D172</f>
        <v>63.36</v>
      </c>
      <c r="F137" s="302">
        <f>SUM(C137:E139)</f>
        <v>63.36</v>
      </c>
      <c r="G137" s="203">
        <f>I174</f>
        <v>3728.62</v>
      </c>
      <c r="H137" s="299" t="s">
        <v>25</v>
      </c>
      <c r="I137" s="299" t="s">
        <v>25</v>
      </c>
      <c r="J137" s="299" t="s">
        <v>25</v>
      </c>
      <c r="K137" s="299" t="s">
        <v>25</v>
      </c>
      <c r="L137" s="297">
        <f>I186</f>
        <v>0</v>
      </c>
      <c r="M137" s="297">
        <f>I187</f>
        <v>0</v>
      </c>
      <c r="N137" s="297">
        <f>I188</f>
        <v>-3632.24</v>
      </c>
      <c r="O137" s="205">
        <f>G137+L137+M137+N137</f>
        <v>96.380000000000109</v>
      </c>
      <c r="P137" s="299" t="s">
        <v>25</v>
      </c>
      <c r="Q137" s="297">
        <f>D192</f>
        <v>-26.13</v>
      </c>
      <c r="R137" s="299" t="s">
        <v>25</v>
      </c>
      <c r="S137" s="302">
        <f>Q137</f>
        <v>-26.13</v>
      </c>
    </row>
    <row r="138" spans="2:19" s="136" customFormat="1" x14ac:dyDescent="0.25">
      <c r="B138" s="193" t="s">
        <v>17</v>
      </c>
      <c r="C138" s="300"/>
      <c r="D138" s="300"/>
      <c r="E138" s="297"/>
      <c r="F138" s="302"/>
      <c r="G138" s="203">
        <f t="shared" ref="G138:G139" si="14">I175</f>
        <v>4279.6399999999994</v>
      </c>
      <c r="H138" s="300"/>
      <c r="I138" s="300"/>
      <c r="J138" s="300"/>
      <c r="K138" s="300"/>
      <c r="L138" s="297"/>
      <c r="M138" s="297"/>
      <c r="N138" s="297"/>
      <c r="O138" s="205">
        <f>G138+L137+M137+N137</f>
        <v>647.39999999999964</v>
      </c>
      <c r="P138" s="300"/>
      <c r="Q138" s="297"/>
      <c r="R138" s="300"/>
      <c r="S138" s="302"/>
    </row>
    <row r="139" spans="2:19" s="136" customFormat="1" x14ac:dyDescent="0.25">
      <c r="B139" s="257" t="s">
        <v>18</v>
      </c>
      <c r="C139" s="301"/>
      <c r="D139" s="301"/>
      <c r="E139" s="298"/>
      <c r="F139" s="303"/>
      <c r="G139" s="207">
        <f t="shared" si="14"/>
        <v>5089.74</v>
      </c>
      <c r="H139" s="301"/>
      <c r="I139" s="301"/>
      <c r="J139" s="301"/>
      <c r="K139" s="301"/>
      <c r="L139" s="298"/>
      <c r="M139" s="298"/>
      <c r="N139" s="298"/>
      <c r="O139" s="209">
        <f>G139+L137+M137+N137</f>
        <v>1457.5</v>
      </c>
      <c r="P139" s="301"/>
      <c r="Q139" s="298"/>
      <c r="R139" s="301"/>
      <c r="S139" s="303"/>
    </row>
    <row r="140" spans="2:19" s="136" customFormat="1" ht="25.5" customHeight="1" x14ac:dyDescent="0.25">
      <c r="B140" s="59" t="s">
        <v>32</v>
      </c>
      <c r="C140" s="294" t="s">
        <v>33</v>
      </c>
      <c r="D140" s="295"/>
      <c r="E140" s="295"/>
      <c r="F140" s="295"/>
      <c r="G140" s="295"/>
      <c r="H140" s="295"/>
      <c r="I140" s="295"/>
      <c r="J140" s="295"/>
      <c r="K140" s="295"/>
      <c r="L140" s="295"/>
      <c r="M140" s="295"/>
      <c r="N140" s="295"/>
      <c r="O140" s="295"/>
      <c r="P140" s="295"/>
      <c r="Q140" s="295"/>
      <c r="R140" s="295"/>
      <c r="S140" s="296"/>
    </row>
    <row r="141" spans="2:19" s="136" customFormat="1" x14ac:dyDescent="0.25">
      <c r="B141" s="235" t="s">
        <v>20</v>
      </c>
    </row>
    <row r="162" spans="2:33" x14ac:dyDescent="0.25">
      <c r="B162" s="145"/>
      <c r="AA162" s="140"/>
      <c r="AB162" s="140"/>
      <c r="AC162" s="140"/>
      <c r="AD162" s="140"/>
      <c r="AE162" s="140"/>
      <c r="AF162" s="140"/>
      <c r="AG162" s="140"/>
    </row>
    <row r="163" spans="2:33" x14ac:dyDescent="0.25">
      <c r="B163" s="145"/>
      <c r="AA163" s="140"/>
      <c r="AB163" s="140"/>
      <c r="AC163" s="140"/>
      <c r="AD163" s="140"/>
      <c r="AE163" s="140"/>
      <c r="AF163" s="140"/>
      <c r="AG163" s="140"/>
    </row>
    <row r="164" spans="2:33" x14ac:dyDescent="0.25">
      <c r="B164" s="145"/>
      <c r="AA164" s="140"/>
      <c r="AB164" s="140"/>
      <c r="AC164" s="140"/>
      <c r="AD164" s="140"/>
      <c r="AE164" s="140"/>
      <c r="AF164" s="140"/>
      <c r="AG164" s="140"/>
    </row>
    <row r="165" spans="2:33" x14ac:dyDescent="0.25">
      <c r="B165" s="145"/>
      <c r="AA165" s="140"/>
      <c r="AB165" s="140"/>
      <c r="AC165" s="140"/>
      <c r="AD165" s="140"/>
      <c r="AE165" s="140"/>
      <c r="AF165" s="140"/>
      <c r="AG165" s="140"/>
    </row>
    <row r="166" spans="2:33" x14ac:dyDescent="0.25">
      <c r="B166" s="145"/>
      <c r="AA166" s="140"/>
      <c r="AB166" s="140"/>
      <c r="AC166" s="140"/>
      <c r="AD166" s="140"/>
      <c r="AE166" s="140"/>
      <c r="AF166" s="140"/>
      <c r="AG166" s="140"/>
    </row>
    <row r="167" spans="2:33" x14ac:dyDescent="0.25">
      <c r="B167" s="145"/>
      <c r="AA167" s="140"/>
      <c r="AB167" s="140"/>
      <c r="AC167" s="140"/>
      <c r="AD167" s="140"/>
      <c r="AE167" s="140"/>
      <c r="AF167" s="140"/>
      <c r="AG167" s="140"/>
    </row>
    <row r="168" spans="2:33" x14ac:dyDescent="0.25">
      <c r="B168" s="145"/>
      <c r="AA168" s="140"/>
      <c r="AB168" s="140"/>
      <c r="AC168" s="140"/>
      <c r="AD168" s="140"/>
      <c r="AE168" s="140"/>
      <c r="AF168" s="140"/>
      <c r="AG168" s="140"/>
    </row>
    <row r="169" spans="2:33" s="262" customFormat="1" x14ac:dyDescent="0.25">
      <c r="B169" s="261"/>
    </row>
    <row r="170" spans="2:33" s="262" customFormat="1" ht="12.75" customHeight="1" x14ac:dyDescent="0.25">
      <c r="B170" s="263" t="s">
        <v>12</v>
      </c>
      <c r="C170" s="264">
        <v>8.6639719999999993</v>
      </c>
    </row>
    <row r="171" spans="2:33" s="262" customFormat="1" ht="12.75" customHeight="1" x14ac:dyDescent="0.25">
      <c r="B171" s="263" t="s">
        <v>13</v>
      </c>
      <c r="C171" s="264">
        <v>1.1577310000000001</v>
      </c>
    </row>
    <row r="172" spans="2:33" s="262" customFormat="1" ht="12.75" customHeight="1" x14ac:dyDescent="0.25">
      <c r="B172" s="265" t="s">
        <v>0</v>
      </c>
      <c r="C172" s="266">
        <v>7.9459999999999999E-3</v>
      </c>
      <c r="D172" s="267">
        <v>63.36</v>
      </c>
      <c r="E172" s="267">
        <v>83.2</v>
      </c>
    </row>
    <row r="173" spans="2:33" s="262" customFormat="1" ht="12.75" customHeight="1" x14ac:dyDescent="0.25">
      <c r="B173" s="261"/>
    </row>
    <row r="174" spans="2:33" s="262" customFormat="1" ht="12.75" customHeight="1" x14ac:dyDescent="0.25">
      <c r="B174" s="265" t="s">
        <v>14</v>
      </c>
      <c r="C174" s="267">
        <v>77.95</v>
      </c>
      <c r="D174" s="267">
        <v>67.39</v>
      </c>
      <c r="E174" s="267">
        <v>73.39</v>
      </c>
      <c r="F174" s="267">
        <v>65.88</v>
      </c>
      <c r="G174" s="267">
        <v>85.08</v>
      </c>
      <c r="H174" s="267">
        <v>96.38</v>
      </c>
      <c r="I174" s="267">
        <v>3728.62</v>
      </c>
    </row>
    <row r="175" spans="2:33" s="262" customFormat="1" ht="12.75" customHeight="1" x14ac:dyDescent="0.25">
      <c r="B175" s="265"/>
      <c r="C175" s="267">
        <v>537.88</v>
      </c>
      <c r="D175" s="267">
        <v>469.74</v>
      </c>
      <c r="E175" s="267">
        <v>468.45000000000005</v>
      </c>
      <c r="F175" s="267">
        <v>460.09000000000003</v>
      </c>
      <c r="G175" s="267">
        <v>596.30000000000007</v>
      </c>
      <c r="H175" s="267">
        <v>647.40000000000009</v>
      </c>
      <c r="I175" s="267">
        <v>4279.6399999999994</v>
      </c>
    </row>
    <row r="176" spans="2:33" s="262" customFormat="1" ht="12.75" customHeight="1" x14ac:dyDescent="0.25">
      <c r="B176" s="265"/>
      <c r="C176" s="267">
        <v>1137.8000000000002</v>
      </c>
      <c r="D176" s="267">
        <v>975.12000000000012</v>
      </c>
      <c r="E176" s="267">
        <v>1152.93</v>
      </c>
      <c r="F176" s="267">
        <v>960.54000000000008</v>
      </c>
      <c r="G176" s="267">
        <v>1227.19</v>
      </c>
      <c r="H176" s="267">
        <v>1457.5</v>
      </c>
      <c r="I176" s="267">
        <v>5089.74</v>
      </c>
    </row>
    <row r="177" spans="2:9" s="262" customFormat="1" ht="12.75" customHeight="1" x14ac:dyDescent="0.25">
      <c r="B177" s="265" t="s">
        <v>15</v>
      </c>
      <c r="C177" s="266">
        <v>0</v>
      </c>
      <c r="D177" s="266">
        <v>0</v>
      </c>
      <c r="E177" s="266">
        <v>0</v>
      </c>
      <c r="F177" s="266">
        <v>0</v>
      </c>
      <c r="G177" s="266">
        <v>0</v>
      </c>
      <c r="H177" s="266">
        <v>0</v>
      </c>
      <c r="I177" s="266">
        <v>0</v>
      </c>
    </row>
    <row r="178" spans="2:9" s="262" customFormat="1" ht="12.75" customHeight="1" x14ac:dyDescent="0.25">
      <c r="C178" s="266">
        <v>9.4791000000000014E-2</v>
      </c>
      <c r="D178" s="266">
        <v>6.9823999999999997E-2</v>
      </c>
      <c r="E178" s="266">
        <v>9.5524999999999999E-2</v>
      </c>
      <c r="F178" s="266">
        <v>0.11729200000000001</v>
      </c>
      <c r="G178" s="266">
        <v>0.16543099999999999</v>
      </c>
      <c r="H178" s="266">
        <v>0.22603600000000001</v>
      </c>
      <c r="I178" s="266">
        <v>0.22603600000000001</v>
      </c>
    </row>
    <row r="179" spans="2:9" s="262" customFormat="1" ht="12.75" customHeight="1" x14ac:dyDescent="0.25">
      <c r="B179" s="261"/>
      <c r="C179" s="266">
        <v>8.6760000000000004E-2</v>
      </c>
      <c r="D179" s="266">
        <v>6.3909000000000007E-2</v>
      </c>
      <c r="E179" s="266">
        <v>8.7431999999999996E-2</v>
      </c>
      <c r="F179" s="266">
        <v>0.107354</v>
      </c>
      <c r="G179" s="266">
        <v>0.15141499999999999</v>
      </c>
      <c r="H179" s="266">
        <v>0.20688600000000001</v>
      </c>
      <c r="I179" s="266">
        <v>0.20688600000000001</v>
      </c>
    </row>
    <row r="180" spans="2:9" s="262" customFormat="1" ht="12.75" customHeight="1" x14ac:dyDescent="0.25">
      <c r="B180" s="261"/>
      <c r="C180" s="266">
        <v>8.7125000000000008E-2</v>
      </c>
      <c r="D180" s="266">
        <v>6.4177999999999999E-2</v>
      </c>
      <c r="E180" s="266">
        <v>8.7799999999999989E-2</v>
      </c>
      <c r="F180" s="266">
        <v>0.107806</v>
      </c>
      <c r="G180" s="266">
        <v>0.15205199999999999</v>
      </c>
      <c r="H180" s="266">
        <v>0.207756</v>
      </c>
      <c r="I180" s="266">
        <v>0.207756</v>
      </c>
    </row>
    <row r="181" spans="2:9" s="262" customFormat="1" ht="12.75" customHeight="1" x14ac:dyDescent="0.25">
      <c r="B181" s="261"/>
      <c r="C181" s="266">
        <v>6.5099999999999991E-2</v>
      </c>
      <c r="D181" s="266">
        <v>4.7953999999999997E-2</v>
      </c>
      <c r="E181" s="266">
        <v>6.5604999999999997E-2</v>
      </c>
      <c r="F181" s="266">
        <v>8.0554000000000001E-2</v>
      </c>
      <c r="G181" s="266">
        <v>0.11361399999999999</v>
      </c>
      <c r="H181" s="266">
        <v>0.15523699999999999</v>
      </c>
      <c r="I181" s="266">
        <v>0.15523699999999999</v>
      </c>
    </row>
    <row r="182" spans="2:9" s="262" customFormat="1" ht="12.75" customHeight="1" x14ac:dyDescent="0.25">
      <c r="B182" s="261"/>
      <c r="C182" s="266">
        <v>3.2975999999999998E-2</v>
      </c>
      <c r="D182" s="266">
        <v>2.4291E-2</v>
      </c>
      <c r="E182" s="266">
        <v>3.3231000000000004E-2</v>
      </c>
      <c r="F182" s="266">
        <v>4.0804E-2</v>
      </c>
      <c r="G182" s="266">
        <v>5.7549999999999997E-2</v>
      </c>
      <c r="H182" s="266">
        <v>7.8634000000000009E-2</v>
      </c>
      <c r="I182" s="266">
        <v>7.8634000000000009E-2</v>
      </c>
    </row>
    <row r="183" spans="2:9" s="262" customFormat="1" ht="12.75" customHeight="1" x14ac:dyDescent="0.25">
      <c r="B183" s="263" t="s">
        <v>6</v>
      </c>
      <c r="C183" s="264">
        <v>3.348017</v>
      </c>
      <c r="D183" s="264">
        <v>3.348017</v>
      </c>
      <c r="E183" s="264">
        <v>3.348017</v>
      </c>
      <c r="F183" s="264">
        <v>3.348017</v>
      </c>
      <c r="G183" s="264">
        <v>3.348017</v>
      </c>
      <c r="H183" s="264">
        <v>3.348017</v>
      </c>
      <c r="I183" s="264">
        <v>3.348017</v>
      </c>
    </row>
    <row r="184" spans="2:9" s="262" customFormat="1" ht="12.75" customHeight="1" x14ac:dyDescent="0.25">
      <c r="B184" s="265" t="s">
        <v>5</v>
      </c>
      <c r="C184" s="266">
        <v>1.186E-3</v>
      </c>
    </row>
    <row r="185" spans="2:9" s="262" customFormat="1" ht="12.75" customHeight="1" x14ac:dyDescent="0.25">
      <c r="B185" s="265" t="s">
        <v>1</v>
      </c>
      <c r="C185" s="266">
        <v>1.4455000000000001E-2</v>
      </c>
    </row>
    <row r="186" spans="2:9" s="262" customFormat="1" ht="12.75" customHeight="1" x14ac:dyDescent="0.25">
      <c r="B186" s="265" t="s">
        <v>22</v>
      </c>
      <c r="C186" s="268">
        <v>-0.03</v>
      </c>
      <c r="D186" s="268">
        <v>-0.25</v>
      </c>
      <c r="E186" s="268">
        <v>0</v>
      </c>
      <c r="F186" s="268">
        <v>0</v>
      </c>
      <c r="G186" s="268">
        <v>-0.34</v>
      </c>
      <c r="H186" s="268">
        <v>0</v>
      </c>
      <c r="I186" s="268">
        <v>0</v>
      </c>
    </row>
    <row r="187" spans="2:9" s="262" customFormat="1" ht="12.75" customHeight="1" x14ac:dyDescent="0.25">
      <c r="B187" s="265" t="s">
        <v>23</v>
      </c>
      <c r="C187" s="268">
        <v>0.08</v>
      </c>
      <c r="D187" s="268">
        <v>0.06</v>
      </c>
      <c r="E187" s="268">
        <v>0</v>
      </c>
      <c r="F187" s="268">
        <v>0</v>
      </c>
      <c r="G187" s="268">
        <v>-0.56999999999999995</v>
      </c>
      <c r="H187" s="268">
        <v>0</v>
      </c>
      <c r="I187" s="268">
        <v>0</v>
      </c>
    </row>
    <row r="188" spans="2:9" s="262" customFormat="1" ht="12.75" customHeight="1" x14ac:dyDescent="0.25">
      <c r="B188" s="265" t="s">
        <v>48</v>
      </c>
      <c r="C188" s="268">
        <v>0</v>
      </c>
      <c r="D188" s="268">
        <v>0</v>
      </c>
      <c r="E188" s="268">
        <v>0</v>
      </c>
      <c r="F188" s="268">
        <v>0</v>
      </c>
      <c r="G188" s="268">
        <v>0</v>
      </c>
      <c r="H188" s="268">
        <v>0</v>
      </c>
      <c r="I188" s="268">
        <v>-3632.24</v>
      </c>
    </row>
    <row r="189" spans="2:9" s="262" customFormat="1" ht="12.75" customHeight="1" x14ac:dyDescent="0.25">
      <c r="B189" s="261"/>
    </row>
    <row r="190" spans="2:9" s="262" customFormat="1" ht="12.75" customHeight="1" x14ac:dyDescent="0.25">
      <c r="B190" s="265" t="s">
        <v>3</v>
      </c>
      <c r="C190" s="266">
        <v>0</v>
      </c>
      <c r="D190" s="262">
        <v>0</v>
      </c>
    </row>
    <row r="191" spans="2:9" s="262" customFormat="1" ht="12.75" customHeight="1" x14ac:dyDescent="0.25">
      <c r="B191" s="265" t="s">
        <v>4</v>
      </c>
      <c r="C191" s="266">
        <v>1.2695E-2</v>
      </c>
    </row>
    <row r="192" spans="2:9" s="262" customFormat="1" ht="12.75" customHeight="1" x14ac:dyDescent="0.25">
      <c r="B192" s="265" t="s">
        <v>2</v>
      </c>
      <c r="C192" s="266">
        <v>0</v>
      </c>
      <c r="D192" s="267">
        <v>-26.13</v>
      </c>
    </row>
    <row r="193" spans="2:3" s="262" customFormat="1" ht="12.75" customHeight="1" x14ac:dyDescent="0.25">
      <c r="C193" s="266">
        <v>4.6199999999999998E-2</v>
      </c>
    </row>
    <row r="194" spans="2:3" s="262" customFormat="1" ht="12.75" customHeight="1" x14ac:dyDescent="0.25">
      <c r="B194" s="261"/>
      <c r="C194" s="266">
        <v>2.7300000000000001E-2</v>
      </c>
    </row>
    <row r="195" spans="2:3" s="262" customFormat="1" ht="12.75" customHeight="1" x14ac:dyDescent="0.25">
      <c r="B195" s="261"/>
      <c r="C195" s="266">
        <v>2.2100000000000002E-2</v>
      </c>
    </row>
    <row r="196" spans="2:3" s="262" customFormat="1" ht="12.75" customHeight="1" x14ac:dyDescent="0.25">
      <c r="B196" s="261"/>
      <c r="C196" s="266">
        <v>1.5800000000000002E-2</v>
      </c>
    </row>
    <row r="197" spans="2:3" s="262" customFormat="1" ht="12.75" customHeight="1" x14ac:dyDescent="0.25">
      <c r="B197" s="261"/>
      <c r="C197" s="266">
        <v>6.6E-3</v>
      </c>
    </row>
    <row r="198" spans="2:3" s="262" customFormat="1" ht="12.75" customHeight="1" x14ac:dyDescent="0.25">
      <c r="B198" s="265" t="s">
        <v>16</v>
      </c>
      <c r="C198" s="266">
        <v>4.6379999999999998E-3</v>
      </c>
    </row>
    <row r="199" spans="2:3" s="262" customFormat="1" x14ac:dyDescent="0.25">
      <c r="B199" s="261"/>
    </row>
  </sheetData>
  <mergeCells count="225">
    <mergeCell ref="B7:S7"/>
    <mergeCell ref="F18:F20"/>
    <mergeCell ref="O18:O20"/>
    <mergeCell ref="S18:S20"/>
    <mergeCell ref="C22:C27"/>
    <mergeCell ref="D22:D27"/>
    <mergeCell ref="E22:E27"/>
    <mergeCell ref="F22:F27"/>
    <mergeCell ref="G22:G27"/>
    <mergeCell ref="I22:I27"/>
    <mergeCell ref="M29:M31"/>
    <mergeCell ref="N29:N31"/>
    <mergeCell ref="P29:P31"/>
    <mergeCell ref="Q29:Q31"/>
    <mergeCell ref="R29:R31"/>
    <mergeCell ref="S29:S31"/>
    <mergeCell ref="R22:R27"/>
    <mergeCell ref="C29:C31"/>
    <mergeCell ref="D29:D31"/>
    <mergeCell ref="E29:E31"/>
    <mergeCell ref="F29:F31"/>
    <mergeCell ref="H29:H31"/>
    <mergeCell ref="I29:I31"/>
    <mergeCell ref="J29:J31"/>
    <mergeCell ref="K29:K31"/>
    <mergeCell ref="L29:L31"/>
    <mergeCell ref="J22:J27"/>
    <mergeCell ref="K22:K27"/>
    <mergeCell ref="L22:L27"/>
    <mergeCell ref="M22:M27"/>
    <mergeCell ref="N22:N27"/>
    <mergeCell ref="P22:P27"/>
    <mergeCell ref="C32:S32"/>
    <mergeCell ref="F36:F38"/>
    <mergeCell ref="O36:O38"/>
    <mergeCell ref="S36:S38"/>
    <mergeCell ref="C40:C45"/>
    <mergeCell ref="D40:D45"/>
    <mergeCell ref="E40:E45"/>
    <mergeCell ref="F40:F45"/>
    <mergeCell ref="G40:G45"/>
    <mergeCell ref="I40:I45"/>
    <mergeCell ref="M47:M49"/>
    <mergeCell ref="N47:N49"/>
    <mergeCell ref="P47:P49"/>
    <mergeCell ref="Q47:Q49"/>
    <mergeCell ref="R47:R49"/>
    <mergeCell ref="S47:S49"/>
    <mergeCell ref="R40:R45"/>
    <mergeCell ref="C47:C49"/>
    <mergeCell ref="D47:D49"/>
    <mergeCell ref="E47:E49"/>
    <mergeCell ref="F47:F49"/>
    <mergeCell ref="H47:H49"/>
    <mergeCell ref="I47:I49"/>
    <mergeCell ref="J47:J49"/>
    <mergeCell ref="K47:K49"/>
    <mergeCell ref="L47:L49"/>
    <mergeCell ref="J40:J45"/>
    <mergeCell ref="K40:K45"/>
    <mergeCell ref="L40:L45"/>
    <mergeCell ref="M40:M45"/>
    <mergeCell ref="N40:N45"/>
    <mergeCell ref="P40:P45"/>
    <mergeCell ref="C50:S50"/>
    <mergeCell ref="F54:F56"/>
    <mergeCell ref="O54:O56"/>
    <mergeCell ref="S54:S56"/>
    <mergeCell ref="C58:C63"/>
    <mergeCell ref="D58:D63"/>
    <mergeCell ref="E58:E63"/>
    <mergeCell ref="F58:F63"/>
    <mergeCell ref="G58:G63"/>
    <mergeCell ref="I58:I63"/>
    <mergeCell ref="M65:M67"/>
    <mergeCell ref="N65:N67"/>
    <mergeCell ref="P65:P67"/>
    <mergeCell ref="Q65:Q67"/>
    <mergeCell ref="R65:R67"/>
    <mergeCell ref="S65:S67"/>
    <mergeCell ref="R58:R63"/>
    <mergeCell ref="C65:C67"/>
    <mergeCell ref="D65:D67"/>
    <mergeCell ref="E65:E67"/>
    <mergeCell ref="F65:F67"/>
    <mergeCell ref="H65:H67"/>
    <mergeCell ref="I65:I67"/>
    <mergeCell ref="J65:J67"/>
    <mergeCell ref="K65:K67"/>
    <mergeCell ref="L65:L67"/>
    <mergeCell ref="J58:J63"/>
    <mergeCell ref="K58:K63"/>
    <mergeCell ref="L58:L63"/>
    <mergeCell ref="M58:M63"/>
    <mergeCell ref="N58:N63"/>
    <mergeCell ref="P58:P63"/>
    <mergeCell ref="C68:S68"/>
    <mergeCell ref="F72:F74"/>
    <mergeCell ref="O72:O74"/>
    <mergeCell ref="S72:S74"/>
    <mergeCell ref="C76:C81"/>
    <mergeCell ref="D76:D81"/>
    <mergeCell ref="E76:E81"/>
    <mergeCell ref="F76:F81"/>
    <mergeCell ref="G76:G81"/>
    <mergeCell ref="I76:I81"/>
    <mergeCell ref="M83:M85"/>
    <mergeCell ref="N83:N85"/>
    <mergeCell ref="P83:P85"/>
    <mergeCell ref="Q83:Q85"/>
    <mergeCell ref="R83:R85"/>
    <mergeCell ref="S83:S85"/>
    <mergeCell ref="R76:R81"/>
    <mergeCell ref="C83:C85"/>
    <mergeCell ref="D83:D85"/>
    <mergeCell ref="E83:E85"/>
    <mergeCell ref="F83:F85"/>
    <mergeCell ref="H83:H85"/>
    <mergeCell ref="I83:I85"/>
    <mergeCell ref="J83:J85"/>
    <mergeCell ref="K83:K85"/>
    <mergeCell ref="L83:L85"/>
    <mergeCell ref="J76:J81"/>
    <mergeCell ref="K76:K81"/>
    <mergeCell ref="L76:L81"/>
    <mergeCell ref="M76:M81"/>
    <mergeCell ref="N76:N81"/>
    <mergeCell ref="P76:P81"/>
    <mergeCell ref="C86:S86"/>
    <mergeCell ref="F90:F92"/>
    <mergeCell ref="O90:O92"/>
    <mergeCell ref="S90:S92"/>
    <mergeCell ref="C94:C99"/>
    <mergeCell ref="D94:D99"/>
    <mergeCell ref="E94:E99"/>
    <mergeCell ref="F94:F99"/>
    <mergeCell ref="G94:G99"/>
    <mergeCell ref="I94:I99"/>
    <mergeCell ref="M101:M103"/>
    <mergeCell ref="N101:N103"/>
    <mergeCell ref="P101:P103"/>
    <mergeCell ref="Q101:Q103"/>
    <mergeCell ref="R101:R103"/>
    <mergeCell ref="S101:S103"/>
    <mergeCell ref="R94:R99"/>
    <mergeCell ref="C101:C103"/>
    <mergeCell ref="D101:D103"/>
    <mergeCell ref="E101:E103"/>
    <mergeCell ref="F101:F103"/>
    <mergeCell ref="H101:H103"/>
    <mergeCell ref="I101:I103"/>
    <mergeCell ref="J101:J103"/>
    <mergeCell ref="K101:K103"/>
    <mergeCell ref="L101:L103"/>
    <mergeCell ref="J94:J99"/>
    <mergeCell ref="K94:K99"/>
    <mergeCell ref="L94:L99"/>
    <mergeCell ref="M94:M99"/>
    <mergeCell ref="N94:N99"/>
    <mergeCell ref="P94:P99"/>
    <mergeCell ref="C104:S104"/>
    <mergeCell ref="F108:F110"/>
    <mergeCell ref="O108:O110"/>
    <mergeCell ref="S108:S110"/>
    <mergeCell ref="C112:C117"/>
    <mergeCell ref="D112:D117"/>
    <mergeCell ref="E112:E117"/>
    <mergeCell ref="F112:F117"/>
    <mergeCell ref="G112:G117"/>
    <mergeCell ref="I112:I117"/>
    <mergeCell ref="M119:M121"/>
    <mergeCell ref="N119:N121"/>
    <mergeCell ref="P119:P121"/>
    <mergeCell ref="Q119:Q121"/>
    <mergeCell ref="R119:R121"/>
    <mergeCell ref="S119:S121"/>
    <mergeCell ref="R112:R117"/>
    <mergeCell ref="C119:C121"/>
    <mergeCell ref="D119:D121"/>
    <mergeCell ref="E119:E121"/>
    <mergeCell ref="F119:F121"/>
    <mergeCell ref="H119:H121"/>
    <mergeCell ref="I119:I121"/>
    <mergeCell ref="J119:J121"/>
    <mergeCell ref="K119:K121"/>
    <mergeCell ref="L119:L121"/>
    <mergeCell ref="J112:J117"/>
    <mergeCell ref="K112:K117"/>
    <mergeCell ref="L112:L117"/>
    <mergeCell ref="M112:M117"/>
    <mergeCell ref="N112:N117"/>
    <mergeCell ref="P112:P117"/>
    <mergeCell ref="C122:S122"/>
    <mergeCell ref="F126:F128"/>
    <mergeCell ref="O126:O128"/>
    <mergeCell ref="S126:S128"/>
    <mergeCell ref="C130:C135"/>
    <mergeCell ref="D130:D135"/>
    <mergeCell ref="E130:E135"/>
    <mergeCell ref="F130:F135"/>
    <mergeCell ref="G130:G135"/>
    <mergeCell ref="I130:I135"/>
    <mergeCell ref="C140:S140"/>
    <mergeCell ref="M137:M139"/>
    <mergeCell ref="N137:N139"/>
    <mergeCell ref="P137:P139"/>
    <mergeCell ref="Q137:Q139"/>
    <mergeCell ref="R137:R139"/>
    <mergeCell ref="S137:S139"/>
    <mergeCell ref="R130:R135"/>
    <mergeCell ref="C137:C139"/>
    <mergeCell ref="D137:D139"/>
    <mergeCell ref="E137:E139"/>
    <mergeCell ref="F137:F139"/>
    <mergeCell ref="H137:H139"/>
    <mergeCell ref="I137:I139"/>
    <mergeCell ref="J137:J139"/>
    <mergeCell ref="K137:K139"/>
    <mergeCell ref="L137:L139"/>
    <mergeCell ref="J130:J135"/>
    <mergeCell ref="K130:K135"/>
    <mergeCell ref="L130:L135"/>
    <mergeCell ref="M130:M135"/>
    <mergeCell ref="N130:N135"/>
    <mergeCell ref="P130:P13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5503c1f-7eb9-49e8-83e1-bc9d8b943636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58970736D07C54F8E5136EABC1807DE" ma:contentTypeVersion="16" ma:contentTypeDescription="Creare un nuovo documento." ma:contentTypeScope="" ma:versionID="558facc37d2924242181432effc4b9e2">
  <xsd:schema xmlns:xsd="http://www.w3.org/2001/XMLSchema" xmlns:xs="http://www.w3.org/2001/XMLSchema" xmlns:p="http://schemas.microsoft.com/office/2006/metadata/properties" xmlns:ns2="b5503c1f-7eb9-49e8-83e1-bc9d8b943636" xmlns:ns3="b7d55599-855b-4516-bbb1-2fae3620de96" targetNamespace="http://schemas.microsoft.com/office/2006/metadata/properties" ma:root="true" ma:fieldsID="7ed804a9cb40deda1e671a7d7ccb58f2" ns2:_="" ns3:_="">
    <xsd:import namespace="b5503c1f-7eb9-49e8-83e1-bc9d8b943636"/>
    <xsd:import namespace="b7d55599-855b-4516-bbb1-2fae3620de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503c1f-7eb9-49e8-83e1-bc9d8b9436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a80affac-8c33-4d97-bb50-84f6a7cdd8b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d55599-855b-4516-bbb1-2fae3620de96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104BE8C-6583-4793-829C-3F6B1DF289C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96687-0BD5-480E-B134-AD8F9859F1FC}">
  <ds:schemaRefs>
    <ds:schemaRef ds:uri="http://purl.org/dc/elements/1.1/"/>
    <ds:schemaRef ds:uri="http://schemas.microsoft.com/office/2006/metadata/properties"/>
    <ds:schemaRef ds:uri="5172b3b8-0cfe-401b-b23a-ea16b169dd37"/>
    <ds:schemaRef ds:uri="http://purl.org/dc/terms/"/>
    <ds:schemaRef ds:uri="332a2189-fff9-42ad-a7c6-9766792e8f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  <ds:schemaRef ds:uri="b5503c1f-7eb9-49e8-83e1-bc9d8b943636"/>
  </ds:schemaRefs>
</ds:datastoreItem>
</file>

<file path=customXml/itemProps3.xml><?xml version="1.0" encoding="utf-8"?>
<ds:datastoreItem xmlns:ds="http://schemas.openxmlformats.org/officeDocument/2006/customXml" ds:itemID="{B2D87BD8-5603-4C29-8A5E-8DEB186550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503c1f-7eb9-49e8-83e1-bc9d8b943636"/>
    <ds:schemaRef ds:uri="b7d55599-855b-4516-bbb1-2fae3620de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mar 2024</vt:lpstr>
      <vt:lpstr>feb 2024</vt:lpstr>
      <vt:lpstr>gen 2024</vt:lpstr>
    </vt:vector>
  </TitlesOfParts>
  <Company>AEEG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Franchi Dario</cp:lastModifiedBy>
  <cp:lastPrinted>2017-06-29T08:13:09Z</cp:lastPrinted>
  <dcterms:created xsi:type="dcterms:W3CDTF">2009-10-13T08:26:08Z</dcterms:created>
  <dcterms:modified xsi:type="dcterms:W3CDTF">2024-04-04T17:21:15Z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0x010100458970736D07C54F8E5136EABC1807DE</vt:lpwstr>
  </property>
  <property fmtid="{D5CDD505-2E9C-101B-9397-08002B2CF9AE}" pid="3" name="Order">
    <vt:r8>771200</vt:r8>
  </property>
  <property fmtid="{D5CDD505-2E9C-101B-9397-08002B2CF9AE}" pid="4" name="MediaServiceImageTags">
    <vt:lpwstr/>
  </property>
</Properties>
</file>